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ad.maisd.com\FR\Staff\lshamel\Desktop\Forms\"/>
    </mc:Choice>
  </mc:AlternateContent>
  <xr:revisionPtr revIDLastSave="0" documentId="8_{88A3A601-9DBB-4C60-AF67-198586C5AB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ys" sheetId="1" r:id="rId1"/>
    <sheet name="hrs " sheetId="7" r:id="rId2"/>
  </sheets>
  <definedNames>
    <definedName name="_xlnm.Print_Area" localSheetId="0">days!$B$1:$AZ$51</definedName>
    <definedName name="_xlnm.Print_Area" localSheetId="1">'hrs '!$A$1:$Z$61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3" i="7" l="1"/>
  <c r="P52" i="7"/>
  <c r="J38" i="7"/>
  <c r="P38" i="7" s="1"/>
  <c r="J36" i="7"/>
  <c r="P36" i="7" s="1"/>
  <c r="J34" i="7"/>
  <c r="P34" i="7" s="1"/>
  <c r="J32" i="7"/>
  <c r="P32" i="7" s="1"/>
  <c r="P30" i="7"/>
  <c r="P28" i="7"/>
  <c r="J28" i="7"/>
  <c r="J26" i="7"/>
  <c r="P26" i="7" s="1"/>
  <c r="J24" i="7"/>
  <c r="P24" i="7" s="1"/>
  <c r="P40" i="7" s="1"/>
  <c r="P43" i="7" s="1"/>
  <c r="F49" i="7" s="1"/>
  <c r="P22" i="7"/>
  <c r="J22" i="7"/>
  <c r="U4" i="7"/>
  <c r="B1" i="1" l="1"/>
  <c r="B11" i="1"/>
  <c r="AB41" i="1"/>
  <c r="AB43" i="1" s="1"/>
  <c r="O41" i="1"/>
  <c r="O43" i="1" s="1"/>
  <c r="Q43" i="1" s="1"/>
  <c r="B41" i="1"/>
  <c r="B43" i="1" s="1"/>
  <c r="AB31" i="1"/>
  <c r="AB33" i="1" s="1"/>
  <c r="AD33" i="1" s="1"/>
  <c r="O31" i="1"/>
  <c r="B31" i="1"/>
  <c r="B33" i="1" s="1"/>
  <c r="D33" i="1" s="1"/>
  <c r="AB21" i="1"/>
  <c r="O21" i="1"/>
  <c r="B21" i="1"/>
  <c r="B23" i="1" s="1"/>
  <c r="O11" i="1"/>
  <c r="O13" i="1" s="1"/>
  <c r="AB11" i="1"/>
  <c r="AD13" i="1" l="1"/>
  <c r="AF13" i="1" s="1"/>
  <c r="Q33" i="1"/>
  <c r="AF33" i="1"/>
  <c r="Q13" i="1"/>
  <c r="D43" i="1"/>
  <c r="S43" i="1"/>
  <c r="AD23" i="1"/>
  <c r="AD43" i="1"/>
  <c r="AH13" i="1" l="1"/>
  <c r="AJ13" i="1" s="1"/>
  <c r="S13" i="1"/>
  <c r="F43" i="1"/>
  <c r="U43" i="1"/>
  <c r="AH33" i="1"/>
  <c r="AF23" i="1"/>
  <c r="S23" i="1"/>
  <c r="AF43" i="1"/>
  <c r="S33" i="1"/>
  <c r="F13" i="1"/>
  <c r="AB14" i="1" l="1"/>
  <c r="U23" i="1"/>
  <c r="AH43" i="1"/>
  <c r="H23" i="1"/>
  <c r="W43" i="1"/>
  <c r="U33" i="1"/>
  <c r="J33" i="1"/>
  <c r="AH23" i="1"/>
  <c r="AJ33" i="1"/>
  <c r="H43" i="1"/>
  <c r="H13" i="1"/>
  <c r="W23" i="1" l="1"/>
  <c r="O44" i="1"/>
  <c r="B34" i="1"/>
  <c r="J13" i="1"/>
  <c r="J23" i="1"/>
  <c r="AD14" i="1"/>
  <c r="AJ23" i="1"/>
  <c r="AB34" i="1"/>
  <c r="W33" i="1"/>
  <c r="AJ43" i="1"/>
  <c r="J43" i="1"/>
  <c r="O34" i="1" l="1"/>
  <c r="D34" i="1"/>
  <c r="AB24" i="1"/>
  <c r="AD34" i="1"/>
  <c r="B14" i="1"/>
  <c r="O24" i="1"/>
  <c r="Q44" i="1"/>
  <c r="B24" i="1"/>
  <c r="O14" i="1"/>
  <c r="B44" i="1"/>
  <c r="AB44" i="1"/>
  <c r="AF14" i="1"/>
  <c r="AD44" i="1" l="1"/>
  <c r="D24" i="1"/>
  <c r="D14" i="1"/>
  <c r="F34" i="1"/>
  <c r="D44" i="1"/>
  <c r="Q24" i="1"/>
  <c r="AF34" i="1"/>
  <c r="Q34" i="1"/>
  <c r="Q14" i="1"/>
  <c r="S44" i="1"/>
  <c r="AH14" i="1"/>
  <c r="AD24" i="1"/>
  <c r="F24" i="1" l="1"/>
  <c r="S14" i="1"/>
  <c r="S24" i="1"/>
  <c r="AF24" i="1"/>
  <c r="F44" i="1"/>
  <c r="AF44" i="1"/>
  <c r="S34" i="1"/>
  <c r="H34" i="1"/>
  <c r="U44" i="1"/>
  <c r="AJ14" i="1"/>
  <c r="AH34" i="1"/>
  <c r="F14" i="1"/>
  <c r="AB15" i="1" l="1"/>
  <c r="H44" i="1"/>
  <c r="W44" i="1"/>
  <c r="U34" i="1"/>
  <c r="U14" i="1"/>
  <c r="AH24" i="1"/>
  <c r="U24" i="1"/>
  <c r="H14" i="1"/>
  <c r="AJ34" i="1"/>
  <c r="AH44" i="1"/>
  <c r="J34" i="1"/>
  <c r="H24" i="1"/>
  <c r="AJ24" i="1" l="1"/>
  <c r="W14" i="1"/>
  <c r="J14" i="1"/>
  <c r="B35" i="1"/>
  <c r="O45" i="1"/>
  <c r="W34" i="1"/>
  <c r="W24" i="1"/>
  <c r="J24" i="1"/>
  <c r="AJ44" i="1"/>
  <c r="J44" i="1"/>
  <c r="AB35" i="1"/>
  <c r="AD15" i="1"/>
  <c r="B25" i="1" l="1"/>
  <c r="O15" i="1"/>
  <c r="O35" i="1"/>
  <c r="B15" i="1"/>
  <c r="Q45" i="1"/>
  <c r="O25" i="1"/>
  <c r="AD35" i="1"/>
  <c r="B45" i="1"/>
  <c r="AF15" i="1"/>
  <c r="D35" i="1"/>
  <c r="AB45" i="1"/>
  <c r="AB25" i="1"/>
  <c r="D15" i="1" l="1"/>
  <c r="AD45" i="1"/>
  <c r="AF35" i="1"/>
  <c r="Q35" i="1"/>
  <c r="F35" i="1"/>
  <c r="Q25" i="1"/>
  <c r="Q15" i="1"/>
  <c r="AH15" i="1"/>
  <c r="S45" i="1"/>
  <c r="AD25" i="1"/>
  <c r="D45" i="1"/>
  <c r="D25" i="1"/>
  <c r="AF25" i="1" l="1"/>
  <c r="F25" i="1"/>
  <c r="S15" i="1"/>
  <c r="S25" i="1"/>
  <c r="AJ15" i="1"/>
  <c r="S35" i="1"/>
  <c r="F45" i="1"/>
  <c r="AH35" i="1"/>
  <c r="AF45" i="1"/>
  <c r="U45" i="1"/>
  <c r="H35" i="1"/>
  <c r="F15" i="1"/>
  <c r="U25" i="1" l="1"/>
  <c r="H15" i="1"/>
  <c r="AJ35" i="1"/>
  <c r="J35" i="1"/>
  <c r="H45" i="1"/>
  <c r="U15" i="1"/>
  <c r="W45" i="1"/>
  <c r="U35" i="1"/>
  <c r="AR1" i="1"/>
  <c r="H25" i="1"/>
  <c r="AH45" i="1"/>
  <c r="AB16" i="1"/>
  <c r="AH25" i="1"/>
  <c r="B36" i="1" l="1"/>
  <c r="AJ25" i="1"/>
  <c r="W35" i="1"/>
  <c r="AD16" i="1"/>
  <c r="O46" i="1"/>
  <c r="AB36" i="1"/>
  <c r="AJ45" i="1"/>
  <c r="W15" i="1"/>
  <c r="J15" i="1"/>
  <c r="J25" i="1"/>
  <c r="J45" i="1"/>
  <c r="W25" i="1"/>
  <c r="O26" i="1" l="1"/>
  <c r="B46" i="1"/>
  <c r="O36" i="1"/>
  <c r="AD36" i="1"/>
  <c r="AB26" i="1"/>
  <c r="O16" i="1"/>
  <c r="AB46" i="1"/>
  <c r="B26" i="1"/>
  <c r="AF16" i="1"/>
  <c r="B16" i="1"/>
  <c r="Q46" i="1"/>
  <c r="D36" i="1"/>
  <c r="F36" i="1" l="1"/>
  <c r="AD46" i="1"/>
  <c r="D26" i="1"/>
  <c r="D16" i="1"/>
  <c r="AF36" i="1"/>
  <c r="S46" i="1"/>
  <c r="Q36" i="1"/>
  <c r="Q16" i="1"/>
  <c r="D46" i="1"/>
  <c r="Q26" i="1"/>
  <c r="AH16" i="1"/>
  <c r="AD26" i="1"/>
  <c r="AF26" i="1" l="1"/>
  <c r="F16" i="1"/>
  <c r="AJ16" i="1"/>
  <c r="F26" i="1"/>
  <c r="U46" i="1"/>
  <c r="S16" i="1"/>
  <c r="S36" i="1"/>
  <c r="AF46" i="1"/>
  <c r="S26" i="1"/>
  <c r="F46" i="1"/>
  <c r="AH36" i="1"/>
  <c r="H36" i="1"/>
  <c r="H26" i="1" l="1"/>
  <c r="AH46" i="1"/>
  <c r="U36" i="1"/>
  <c r="H46" i="1"/>
  <c r="U16" i="1"/>
  <c r="H16" i="1"/>
  <c r="AB17" i="1"/>
  <c r="J36" i="1"/>
  <c r="AJ36" i="1"/>
  <c r="W46" i="1"/>
  <c r="U26" i="1"/>
  <c r="AH26" i="1"/>
  <c r="B37" i="1" l="1"/>
  <c r="O47" i="1"/>
  <c r="J16" i="1"/>
  <c r="AJ46" i="1"/>
  <c r="AD17" i="1"/>
  <c r="W16" i="1"/>
  <c r="AJ26" i="1"/>
  <c r="J46" i="1"/>
  <c r="W26" i="1"/>
  <c r="W36" i="1"/>
  <c r="AB37" i="1"/>
  <c r="J26" i="1"/>
  <c r="AD37" i="1" l="1"/>
  <c r="B17" i="1"/>
  <c r="AB27" i="1"/>
  <c r="Q47" i="1"/>
  <c r="D37" i="1"/>
  <c r="B27" i="1"/>
  <c r="B47" i="1"/>
  <c r="AB47" i="1"/>
  <c r="O17" i="1"/>
  <c r="AD27" i="1" l="1"/>
  <c r="AF37" i="1"/>
  <c r="AD47" i="1"/>
  <c r="D27" i="1"/>
  <c r="Q37" i="1"/>
  <c r="D17" i="1"/>
  <c r="Q17" i="1"/>
  <c r="F37" i="1"/>
  <c r="S47" i="1"/>
  <c r="D47" i="1"/>
  <c r="AH17" i="1"/>
  <c r="H37" i="1" l="1"/>
  <c r="F17" i="1"/>
  <c r="AJ17" i="1"/>
  <c r="S27" i="1"/>
  <c r="AH37" i="1"/>
  <c r="AF47" i="1"/>
  <c r="F47" i="1"/>
  <c r="F27" i="1"/>
  <c r="S17" i="1"/>
  <c r="U47" i="1"/>
  <c r="S37" i="1"/>
  <c r="AF27" i="1"/>
  <c r="U37" i="1" l="1"/>
  <c r="AM17" i="1"/>
  <c r="AM13" i="1"/>
  <c r="AM15" i="1"/>
  <c r="H47" i="1"/>
  <c r="AH47" i="1"/>
  <c r="AH27" i="1"/>
  <c r="H27" i="1"/>
  <c r="U27" i="1"/>
  <c r="W47" i="1"/>
  <c r="H17" i="1"/>
  <c r="U17" i="1"/>
  <c r="AJ37" i="1"/>
  <c r="J37" i="1"/>
  <c r="AM35" i="1" l="1"/>
  <c r="AM33" i="1"/>
  <c r="AM37" i="1"/>
  <c r="W27" i="1"/>
  <c r="J47" i="1"/>
  <c r="J27" i="1"/>
  <c r="J17" i="1"/>
  <c r="AJ27" i="1"/>
  <c r="W17" i="1"/>
  <c r="AM19" i="1"/>
  <c r="M37" i="1"/>
  <c r="M35" i="1"/>
  <c r="M33" i="1"/>
  <c r="Z45" i="1"/>
  <c r="Z47" i="1"/>
  <c r="Z43" i="1"/>
  <c r="AJ47" i="1"/>
  <c r="W37" i="1"/>
  <c r="M39" i="1" l="1"/>
  <c r="AM25" i="1"/>
  <c r="AM23" i="1"/>
  <c r="AM27" i="1"/>
  <c r="M47" i="1"/>
  <c r="M43" i="1"/>
  <c r="M45" i="1"/>
  <c r="Z33" i="1"/>
  <c r="Z37" i="1"/>
  <c r="Z35" i="1"/>
  <c r="AM39" i="1"/>
  <c r="Z13" i="1"/>
  <c r="Z17" i="1"/>
  <c r="Z15" i="1"/>
  <c r="Z25" i="1"/>
  <c r="Z27" i="1"/>
  <c r="Z23" i="1"/>
  <c r="M13" i="1"/>
  <c r="M17" i="1"/>
  <c r="M15" i="1"/>
  <c r="AM43" i="1"/>
  <c r="AM47" i="1"/>
  <c r="AM45" i="1"/>
  <c r="Z49" i="1"/>
  <c r="M25" i="1"/>
  <c r="M23" i="1"/>
  <c r="M27" i="1"/>
  <c r="AZ18" i="1" l="1"/>
  <c r="M29" i="1"/>
  <c r="Z19" i="1"/>
  <c r="Z29" i="1"/>
  <c r="M49" i="1"/>
  <c r="M19" i="1"/>
  <c r="AZ14" i="1"/>
  <c r="L49" i="7" s="1"/>
  <c r="AM29" i="1"/>
  <c r="AM49" i="1"/>
  <c r="Z39" i="1"/>
  <c r="AZ16" i="1"/>
  <c r="P49" i="7" l="1"/>
  <c r="P55" i="7" s="1"/>
  <c r="L50" i="7"/>
  <c r="P50" i="7" s="1"/>
  <c r="L51" i="7"/>
  <c r="P51" i="7" s="1"/>
  <c r="AZ20" i="1"/>
  <c r="L55" i="7" l="1"/>
</calcChain>
</file>

<file path=xl/sharedStrings.xml><?xml version="1.0" encoding="utf-8"?>
<sst xmlns="http://schemas.openxmlformats.org/spreadsheetml/2006/main" count="310" uniqueCount="126">
  <si>
    <t>School District:</t>
  </si>
  <si>
    <t>First Day for Students:</t>
  </si>
  <si>
    <t xml:space="preserve">-  -  -  -  -  -  -  -  This building operates: (check one)  -  -  -  -  -  -  -  - </t>
  </si>
  <si>
    <t>School Building:</t>
  </si>
  <si>
    <t>Grade Level:</t>
  </si>
  <si>
    <t>Last Day for Students:</t>
  </si>
  <si>
    <t>on a district-wide calendar</t>
  </si>
  <si>
    <t>OR</t>
  </si>
  <si>
    <t>on an individual building calendar</t>
  </si>
  <si>
    <t xml:space="preserve">INSTRUCTIONS: </t>
  </si>
  <si>
    <t>NOTE:</t>
  </si>
  <si>
    <t xml:space="preserve">X = NO INSTRUCTION IS SCHEDULED </t>
  </si>
  <si>
    <t xml:space="preserve">H = PART-TIME (HALF-DAY) </t>
  </si>
  <si>
    <t>O = OTHER*</t>
  </si>
  <si>
    <t>Edit year in cell b10</t>
  </si>
  <si>
    <t xml:space="preserve">Place an "X" by each day with NO instruction scheduled. </t>
  </si>
  <si>
    <t>Place an "H" over each day when instruction is scheduled for part-time (1/2 day).</t>
  </si>
  <si>
    <t>Place an "O" in each day for Other (hrs. different than whole or 1/2 day).</t>
  </si>
  <si>
    <t>To update all labels</t>
  </si>
  <si>
    <t>DO NOT PLACE ANY MARK ON A SCHEDULED FULL DAY OF INSTRUCTION.</t>
  </si>
  <si>
    <t>and dates in calendar</t>
  </si>
  <si>
    <t>DO NOT Manually update!</t>
  </si>
  <si>
    <t>Formulas will be corrupted!</t>
  </si>
  <si>
    <t>Days</t>
  </si>
  <si>
    <t xml:space="preserve"> SCHEDULED DAYS NOT IN SESSION - INTERRUPTIONS</t>
  </si>
  <si>
    <t>SUMMARY TOTAL SCHEDULED DAYS</t>
  </si>
  <si>
    <t>M</t>
  </si>
  <si>
    <t>T</t>
  </si>
  <si>
    <t>W</t>
  </si>
  <si>
    <t>Th</t>
  </si>
  <si>
    <t>F</t>
  </si>
  <si>
    <t>Full</t>
  </si>
  <si>
    <t>List date(s) and reason(s) your bldg. was not in session due to an unplanned event; i.e, snow day, power, or boiler failure, etc…</t>
  </si>
  <si>
    <t>Full-Time</t>
  </si>
  <si>
    <t>1/2</t>
  </si>
  <si>
    <t>Date Not in Session or                            Early Release Time and Reason</t>
  </si>
  <si>
    <t>Date Rescheduled</t>
  </si>
  <si>
    <t>1/2 Days</t>
  </si>
  <si>
    <t>Other</t>
  </si>
  <si>
    <t>Comments:</t>
  </si>
  <si>
    <t>Total</t>
  </si>
  <si>
    <t>TOTAL</t>
  </si>
  <si>
    <t>COPY OF SUPPORTING DOCUMENTATION MUST BE ATTACHED</t>
  </si>
  <si>
    <t xml:space="preserve">  </t>
  </si>
  <si>
    <t>AUDITOR USE ONLY:</t>
  </si>
  <si>
    <t>Auditors' Comments:</t>
  </si>
  <si>
    <t>Full Days:</t>
  </si>
  <si>
    <t>Half Days:</t>
  </si>
  <si>
    <t>Other:</t>
  </si>
  <si>
    <t>Not in Session</t>
  </si>
  <si>
    <t>Weather:</t>
  </si>
  <si>
    <t>Rescheduled:</t>
  </si>
  <si>
    <t xml:space="preserve"> </t>
  </si>
  <si>
    <t>Total in Session</t>
  </si>
  <si>
    <t>I certify that the above information is true and accurate:</t>
  </si>
  <si>
    <t>Authorized Representative Signature</t>
  </si>
  <si>
    <t>Title</t>
  </si>
  <si>
    <t>Date</t>
  </si>
  <si>
    <t xml:space="preserve">Scheduled Daily Clock HOURS of Instruction </t>
  </si>
  <si>
    <t>FULL-DAY KINDERGARTEN, GRADES 1-12, &amp; SPEC. ED.</t>
  </si>
  <si>
    <t>DISTRICT:</t>
  </si>
  <si>
    <t>School Year:</t>
  </si>
  <si>
    <t>BUILDING/</t>
  </si>
  <si>
    <t>GRADE</t>
  </si>
  <si>
    <t>COUNT DAY:  (please check)</t>
  </si>
  <si>
    <t>PROGRAM:</t>
  </si>
  <si>
    <t>LEVEL:</t>
  </si>
  <si>
    <t xml:space="preserve"> Fall</t>
  </si>
  <si>
    <t>Spring</t>
  </si>
  <si>
    <t>INSTRUCTIONS:</t>
  </si>
  <si>
    <t>Complete PART A for all variations of each bldg./program full time schedule &amp; for each partial day where a varying schedule occurs in the bldg./</t>
  </si>
  <si>
    <t xml:space="preserve">program.  After documenting the daily hrs. in PART A, summarize the total hrs. scheduled for each bldg./program in Part B.  </t>
  </si>
  <si>
    <t xml:space="preserve">Check One:  </t>
  </si>
  <si>
    <t>Full-Day</t>
  </si>
  <si>
    <t>Partial-Day</t>
  </si>
  <si>
    <t xml:space="preserve">Other*  </t>
  </si>
  <si>
    <t>(*Give dates &amp; descriptions of type of day;</t>
  </si>
  <si>
    <t>i.e., early dismissal, late starts, etc...)</t>
  </si>
  <si>
    <t>PART A - CALCULATION OF DAILY SCHEDULED HOURS</t>
  </si>
  <si>
    <t>IN MINUTES</t>
  </si>
  <si>
    <t>REMINDERS</t>
  </si>
  <si>
    <t>PASSING TIME FROM PERIOD</t>
  </si>
  <si>
    <t>INSTRUCTIONAL TIME</t>
  </si>
  <si>
    <t>PERIOD</t>
  </si>
  <si>
    <t>START TIME</t>
  </si>
  <si>
    <t>END TIME</t>
  </si>
  <si>
    <t>END</t>
  </si>
  <si>
    <t>CLASS TIME</t>
  </si>
  <si>
    <t>1.  Passing time TO first period MUST BE EXCLUDED.</t>
  </si>
  <si>
    <t>TIME</t>
  </si>
  <si>
    <t>Example</t>
  </si>
  <si>
    <t>8:30</t>
  </si>
  <si>
    <t>45</t>
  </si>
  <si>
    <t>5</t>
  </si>
  <si>
    <t>2.  Homeroom may be counted up to 15 mins. which includes passing time.</t>
  </si>
  <si>
    <t>1</t>
  </si>
  <si>
    <t>3.  Up to 30 mins. per day of passing time may be counted between classes</t>
  </si>
  <si>
    <t>4.  Only ONE passing time for lunch period may be counted.</t>
  </si>
  <si>
    <t>3</t>
  </si>
  <si>
    <r>
      <t xml:space="preserve">5.  The </t>
    </r>
    <r>
      <rPr>
        <b/>
        <sz val="11"/>
        <rFont val="Arial"/>
        <family val="2"/>
      </rPr>
      <t>longest</t>
    </r>
    <r>
      <rPr>
        <b/>
        <sz val="10"/>
        <rFont val="Arial"/>
        <family val="2"/>
      </rPr>
      <t xml:space="preserve"> lunch period MUST BE EXCLUDED.</t>
    </r>
  </si>
  <si>
    <t>6.  Passing time FROM last period MUST BE EXCLUDED.</t>
  </si>
  <si>
    <t>LUNCH</t>
  </si>
  <si>
    <t>7.  Recess may be counted ONLY IF supervised by a certificated teacher and shall not exceed 30 minutes.  May also be attached to lunch if reasonable time.</t>
  </si>
  <si>
    <t>8. For high schools, 1 or 2 study halls may be counted ONLY if supervised by a certificated teacher and the local school district provided at least 1,188 hours of instruction (1,098 + 90).</t>
  </si>
  <si>
    <t>Total Minutes</t>
  </si>
  <si>
    <t>CERTIFICATION</t>
  </si>
  <si>
    <t>Divide by 60</t>
  </si>
  <si>
    <t>Total Hours</t>
  </si>
  <si>
    <t>I certify the information submitted is true &amp; accurate to the best of my knowledge.  All hours for which enrollment is reported are eligible for pupil membership.  A copy of each teacher's certificate is on file at the local education agency.</t>
  </si>
  <si>
    <t>PART B - CALCULATION OF TOTAL SCHEDULED HOURS</t>
  </si>
  <si>
    <t>Daily Scheduled Hours</t>
  </si>
  <si>
    <t>Scheduled</t>
  </si>
  <si>
    <t>Times</t>
  </si>
  <si>
    <t>Days**</t>
  </si>
  <si>
    <t>Hours</t>
  </si>
  <si>
    <t xml:space="preserve">      Full Days</t>
  </si>
  <si>
    <t>X</t>
  </si>
  <si>
    <t>=</t>
  </si>
  <si>
    <t xml:space="preserve">      Partial Day(s)</t>
  </si>
  <si>
    <t xml:space="preserve">      Other Day(s)</t>
  </si>
  <si>
    <t>Authorized Representative</t>
  </si>
  <si>
    <t xml:space="preserve">TOTAL DAYS/HOURS </t>
  </si>
  <si>
    <t>SCHEDULED</t>
  </si>
  <si>
    <t>* This information should be obtained from the Scheduled Days of Instruction Form.</t>
  </si>
  <si>
    <t>*All days identified as "Other" on calendar must have "Scheduled Daily Clock Hours of Instruction Form" completed.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</si>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</sst>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[$-409]h:mm\ AM/PM;@"/>
    <numFmt numFmtId="166" formatCode="mmmm\ yyyy"/>
    <numFmt numFmtId="167" formatCode="d"/>
  </numFmts>
  <fonts count="33" x14ac:knownFonts="1">
    <font>
      <sz val="12"/>
      <name val="Times New Roman"/>
    </font>
    <font>
      <sz val="8"/>
      <name val="Times New Roman"/>
      <family val="1"/>
    </font>
    <font>
      <b/>
      <sz val="18"/>
      <name val="Arial"/>
      <family val="2"/>
    </font>
    <font>
      <b/>
      <sz val="20"/>
      <color indexed="9"/>
      <name val="Arial"/>
      <family val="2"/>
    </font>
    <font>
      <sz val="12"/>
      <name val="Arial"/>
      <family val="2"/>
    </font>
    <font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4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9"/>
      </patternFill>
    </fill>
    <fill>
      <patternFill patternType="solid">
        <fgColor indexed="22"/>
        <bgColor indexed="22"/>
      </patternFill>
    </fill>
  </fills>
  <borders count="8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8"/>
      </top>
      <bottom/>
      <diagonal/>
    </border>
    <border>
      <left/>
      <right style="thin">
        <color auto="1"/>
      </right>
      <top style="medium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488">
    <xf numFmtId="0" fontId="0" fillId="0" borderId="0" xfId="0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2" borderId="4" xfId="0" applyFont="1" applyFill="1" applyBorder="1"/>
    <xf numFmtId="0" fontId="9" fillId="0" borderId="0" xfId="0" applyFont="1"/>
    <xf numFmtId="0" fontId="12" fillId="0" borderId="0" xfId="0" applyFont="1"/>
    <xf numFmtId="0" fontId="17" fillId="2" borderId="7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8" fillId="2" borderId="8" xfId="0" applyFont="1" applyFill="1" applyBorder="1"/>
    <xf numFmtId="0" fontId="18" fillId="2" borderId="8" xfId="0" applyFont="1" applyFill="1" applyBorder="1" applyAlignment="1">
      <alignment horizontal="centerContinuous"/>
    </xf>
    <xf numFmtId="0" fontId="18" fillId="2" borderId="9" xfId="0" applyFont="1" applyFill="1" applyBorder="1" applyAlignment="1">
      <alignment horizontal="centerContinuous"/>
    </xf>
    <xf numFmtId="0" fontId="18" fillId="0" borderId="0" xfId="0" applyFont="1" applyAlignment="1">
      <alignment horizontal="centerContinuous"/>
    </xf>
    <xf numFmtId="0" fontId="21" fillId="0" borderId="10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/>
    </xf>
    <xf numFmtId="0" fontId="20" fillId="0" borderId="0" xfId="0" applyFont="1" applyAlignment="1">
      <alignment horizontal="centerContinuous" vertical="center" wrapText="1"/>
    </xf>
    <xf numFmtId="0" fontId="21" fillId="0" borderId="0" xfId="0" applyFont="1" applyAlignment="1">
      <alignment horizontal="centerContinuous" vertical="center" wrapText="1"/>
    </xf>
    <xf numFmtId="0" fontId="22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/>
    </xf>
    <xf numFmtId="0" fontId="12" fillId="0" borderId="10" xfId="0" applyFont="1" applyBorder="1"/>
    <xf numFmtId="0" fontId="4" fillId="0" borderId="10" xfId="0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 applyAlignment="1">
      <alignment horizontal="center"/>
    </xf>
    <xf numFmtId="0" fontId="26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8" fillId="0" borderId="8" xfId="0" applyFont="1" applyBorder="1"/>
    <xf numFmtId="0" fontId="12" fillId="0" borderId="4" xfId="0" applyFont="1" applyBorder="1"/>
    <xf numFmtId="0" fontId="4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11" xfId="0" applyFont="1" applyBorder="1"/>
    <xf numFmtId="0" fontId="19" fillId="2" borderId="7" xfId="0" applyFont="1" applyFill="1" applyBorder="1" applyAlignment="1">
      <alignment horizontal="left"/>
    </xf>
    <xf numFmtId="0" fontId="18" fillId="2" borderId="8" xfId="0" applyFont="1" applyFill="1" applyBorder="1"/>
    <xf numFmtId="0" fontId="4" fillId="2" borderId="8" xfId="0" applyFont="1" applyFill="1" applyBorder="1"/>
    <xf numFmtId="0" fontId="12" fillId="2" borderId="9" xfId="0" applyFont="1" applyFill="1" applyBorder="1"/>
    <xf numFmtId="0" fontId="12" fillId="0" borderId="11" xfId="0" applyFont="1" applyBorder="1"/>
    <xf numFmtId="0" fontId="16" fillId="0" borderId="11" xfId="0" applyFont="1" applyBorder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8" fillId="0" borderId="3" xfId="0" applyFont="1" applyBorder="1" applyAlignment="1">
      <alignment horizontal="center" vertical="center"/>
    </xf>
    <xf numFmtId="0" fontId="8" fillId="0" borderId="18" xfId="0" applyFont="1" applyBorder="1"/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/>
    </xf>
    <xf numFmtId="0" fontId="28" fillId="4" borderId="0" xfId="0" applyFont="1" applyFill="1" applyAlignment="1">
      <alignment horizontal="centerContinuous" vertical="center" wrapText="1"/>
    </xf>
    <xf numFmtId="0" fontId="28" fillId="4" borderId="0" xfId="0" applyFont="1" applyFill="1" applyAlignment="1">
      <alignment horizontal="centerContinuous" vertical="center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horizontal="centerContinuous"/>
    </xf>
    <xf numFmtId="0" fontId="23" fillId="0" borderId="0" xfId="0" applyFont="1"/>
    <xf numFmtId="0" fontId="23" fillId="0" borderId="0" xfId="0" applyFont="1" applyAlignment="1">
      <alignment vertical="center"/>
    </xf>
    <xf numFmtId="0" fontId="14" fillId="0" borderId="0" xfId="0" applyFont="1"/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Continuous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2" borderId="22" xfId="0" applyFont="1" applyFill="1" applyBorder="1" applyAlignment="1">
      <alignment horizontal="left" vertical="top"/>
    </xf>
    <xf numFmtId="0" fontId="10" fillId="2" borderId="19" xfId="0" applyFont="1" applyFill="1" applyBorder="1" applyAlignment="1">
      <alignment vertical="top"/>
    </xf>
    <xf numFmtId="0" fontId="10" fillId="2" borderId="19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23" fillId="2" borderId="4" xfId="0" applyFont="1" applyFill="1" applyBorder="1"/>
    <xf numFmtId="0" fontId="10" fillId="2" borderId="4" xfId="0" applyFont="1" applyFill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0" fillId="0" borderId="22" xfId="0" applyFont="1" applyBorder="1"/>
    <xf numFmtId="0" fontId="9" fillId="0" borderId="19" xfId="0" applyFont="1" applyBorder="1"/>
    <xf numFmtId="0" fontId="12" fillId="0" borderId="19" xfId="0" applyFont="1" applyBorder="1"/>
    <xf numFmtId="0" fontId="9" fillId="0" borderId="23" xfId="0" applyFont="1" applyBorder="1"/>
    <xf numFmtId="0" fontId="9" fillId="0" borderId="4" xfId="0" applyFont="1" applyBorder="1"/>
    <xf numFmtId="0" fontId="9" fillId="0" borderId="24" xfId="0" applyFont="1" applyBorder="1"/>
    <xf numFmtId="0" fontId="11" fillId="0" borderId="0" xfId="0" applyFont="1"/>
    <xf numFmtId="0" fontId="11" fillId="0" borderId="2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24" fillId="0" borderId="0" xfId="0" applyFont="1"/>
    <xf numFmtId="0" fontId="6" fillId="4" borderId="26" xfId="0" applyFont="1" applyFill="1" applyBorder="1" applyAlignment="1">
      <alignment vertical="center"/>
    </xf>
    <xf numFmtId="0" fontId="6" fillId="4" borderId="14" xfId="0" applyFont="1" applyFill="1" applyBorder="1"/>
    <xf numFmtId="0" fontId="5" fillId="4" borderId="14" xfId="0" applyFont="1" applyFill="1" applyBorder="1"/>
    <xf numFmtId="0" fontId="5" fillId="4" borderId="27" xfId="0" applyFont="1" applyFill="1" applyBorder="1"/>
    <xf numFmtId="0" fontId="12" fillId="0" borderId="17" xfId="0" applyFont="1" applyBorder="1"/>
    <xf numFmtId="0" fontId="11" fillId="0" borderId="22" xfId="0" applyFont="1" applyBorder="1"/>
    <xf numFmtId="0" fontId="11" fillId="0" borderId="19" xfId="0" applyFont="1" applyBorder="1"/>
    <xf numFmtId="0" fontId="11" fillId="0" borderId="23" xfId="0" applyFont="1" applyBorder="1"/>
    <xf numFmtId="0" fontId="1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/>
    </xf>
    <xf numFmtId="0" fontId="11" fillId="0" borderId="11" xfId="0" applyFont="1" applyBorder="1"/>
    <xf numFmtId="0" fontId="11" fillId="0" borderId="28" xfId="0" applyFont="1" applyBorder="1"/>
    <xf numFmtId="0" fontId="8" fillId="0" borderId="0" xfId="0" applyFont="1" applyAlignment="1">
      <alignment horizontal="center" vertical="center"/>
    </xf>
    <xf numFmtId="0" fontId="10" fillId="5" borderId="29" xfId="0" applyFont="1" applyFill="1" applyBorder="1" applyAlignment="1">
      <alignment vertical="center"/>
    </xf>
    <xf numFmtId="0" fontId="10" fillId="5" borderId="1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2" fillId="0" borderId="12" xfId="0" applyFont="1" applyBorder="1"/>
    <xf numFmtId="0" fontId="23" fillId="0" borderId="13" xfId="0" applyFont="1" applyBorder="1"/>
    <xf numFmtId="0" fontId="12" fillId="0" borderId="30" xfId="0" applyFont="1" applyBorder="1"/>
    <xf numFmtId="0" fontId="29" fillId="4" borderId="14" xfId="0" applyFont="1" applyFill="1" applyBorder="1"/>
    <xf numFmtId="0" fontId="12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0" xfId="0" applyFont="1" applyAlignment="1">
      <alignment horizontal="centerContinuous"/>
    </xf>
    <xf numFmtId="0" fontId="12" fillId="0" borderId="17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1" fillId="0" borderId="17" xfId="0" applyFont="1" applyBorder="1"/>
    <xf numFmtId="0" fontId="14" fillId="0" borderId="31" xfId="0" applyFont="1" applyBorder="1"/>
    <xf numFmtId="0" fontId="4" fillId="0" borderId="17" xfId="0" applyFont="1" applyBorder="1"/>
    <xf numFmtId="0" fontId="24" fillId="0" borderId="13" xfId="0" applyFont="1" applyBorder="1"/>
    <xf numFmtId="0" fontId="14" fillId="0" borderId="13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38" xfId="0" applyFont="1" applyBorder="1"/>
    <xf numFmtId="0" fontId="8" fillId="6" borderId="0" xfId="0" applyFont="1" applyFill="1"/>
    <xf numFmtId="0" fontId="12" fillId="6" borderId="0" xfId="0" applyFont="1" applyFill="1"/>
    <xf numFmtId="0" fontId="10" fillId="6" borderId="0" xfId="0" applyFont="1" applyFill="1" applyAlignment="1">
      <alignment horizontal="right"/>
    </xf>
    <xf numFmtId="0" fontId="12" fillId="6" borderId="12" xfId="0" applyFont="1" applyFill="1" applyBorder="1"/>
    <xf numFmtId="0" fontId="12" fillId="6" borderId="13" xfId="0" applyFont="1" applyFill="1" applyBorder="1"/>
    <xf numFmtId="0" fontId="8" fillId="6" borderId="13" xfId="0" applyFont="1" applyFill="1" applyBorder="1"/>
    <xf numFmtId="0" fontId="9" fillId="2" borderId="24" xfId="0" applyFont="1" applyFill="1" applyBorder="1" applyAlignment="1">
      <alignment horizontal="left" vertical="center"/>
    </xf>
    <xf numFmtId="0" fontId="4" fillId="0" borderId="24" xfId="0" applyFont="1" applyBorder="1"/>
    <xf numFmtId="0" fontId="4" fillId="0" borderId="10" xfId="0" applyFont="1" applyBorder="1" applyAlignment="1">
      <alignment horizontal="center"/>
    </xf>
    <xf numFmtId="0" fontId="4" fillId="0" borderId="23" xfId="0" applyFont="1" applyBorder="1"/>
    <xf numFmtId="0" fontId="4" fillId="0" borderId="28" xfId="0" applyFont="1" applyBorder="1"/>
    <xf numFmtId="164" fontId="9" fillId="2" borderId="41" xfId="0" applyNumberFormat="1" applyFont="1" applyFill="1" applyBorder="1" applyAlignment="1">
      <alignment horizontal="left" vertical="center"/>
    </xf>
    <xf numFmtId="0" fontId="12" fillId="2" borderId="41" xfId="0" applyFont="1" applyFill="1" applyBorder="1"/>
    <xf numFmtId="0" fontId="10" fillId="6" borderId="25" xfId="0" applyFont="1" applyFill="1" applyBorder="1" applyAlignment="1">
      <alignment horizontal="right"/>
    </xf>
    <xf numFmtId="0" fontId="12" fillId="6" borderId="25" xfId="0" applyFont="1" applyFill="1" applyBorder="1"/>
    <xf numFmtId="0" fontId="8" fillId="6" borderId="11" xfId="0" applyFont="1" applyFill="1" applyBorder="1"/>
    <xf numFmtId="0" fontId="14" fillId="6" borderId="10" xfId="0" applyFont="1" applyFill="1" applyBorder="1"/>
    <xf numFmtId="0" fontId="27" fillId="6" borderId="0" xfId="0" applyFont="1" applyFill="1" applyAlignment="1">
      <alignment horizontal="right"/>
    </xf>
    <xf numFmtId="0" fontId="9" fillId="6" borderId="0" xfId="0" applyFont="1" applyFill="1" applyAlignment="1">
      <alignment horizontal="right"/>
    </xf>
    <xf numFmtId="0" fontId="9" fillId="6" borderId="25" xfId="0" applyFont="1" applyFill="1" applyBorder="1" applyAlignment="1">
      <alignment horizontal="right"/>
    </xf>
    <xf numFmtId="0" fontId="8" fillId="6" borderId="20" xfId="0" applyFont="1" applyFill="1" applyBorder="1"/>
    <xf numFmtId="0" fontId="7" fillId="5" borderId="38" xfId="0" applyFont="1" applyFill="1" applyBorder="1" applyAlignment="1">
      <alignment vertical="center" wrapText="1"/>
    </xf>
    <xf numFmtId="164" fontId="9" fillId="2" borderId="24" xfId="0" applyNumberFormat="1" applyFont="1" applyFill="1" applyBorder="1" applyAlignment="1">
      <alignment horizontal="left" vertical="center"/>
    </xf>
    <xf numFmtId="0" fontId="16" fillId="0" borderId="22" xfId="0" applyFont="1" applyBorder="1" applyAlignment="1">
      <alignment horizontal="centerContinuous" vertical="top"/>
    </xf>
    <xf numFmtId="0" fontId="16" fillId="0" borderId="19" xfId="0" applyFont="1" applyBorder="1" applyAlignment="1">
      <alignment horizontal="centerContinuous" vertical="top"/>
    </xf>
    <xf numFmtId="0" fontId="20" fillId="0" borderId="19" xfId="0" applyFont="1" applyBorder="1" applyAlignment="1">
      <alignment horizontal="centerContinuous" vertical="top"/>
    </xf>
    <xf numFmtId="0" fontId="12" fillId="0" borderId="19" xfId="0" applyFont="1" applyBorder="1" applyAlignment="1">
      <alignment vertical="top"/>
    </xf>
    <xf numFmtId="0" fontId="9" fillId="0" borderId="2" xfId="0" applyFont="1" applyBorder="1" applyAlignment="1">
      <alignment horizontal="left" vertical="center"/>
    </xf>
    <xf numFmtId="0" fontId="4" fillId="0" borderId="2" xfId="0" applyFont="1" applyBorder="1"/>
    <xf numFmtId="0" fontId="4" fillId="6" borderId="30" xfId="0" applyFont="1" applyFill="1" applyBorder="1"/>
    <xf numFmtId="0" fontId="4" fillId="6" borderId="17" xfId="0" applyFont="1" applyFill="1" applyBorder="1"/>
    <xf numFmtId="0" fontId="9" fillId="0" borderId="7" xfId="0" applyFont="1" applyBorder="1"/>
    <xf numFmtId="0" fontId="9" fillId="0" borderId="8" xfId="0" applyFont="1" applyBorder="1"/>
    <xf numFmtId="0" fontId="4" fillId="0" borderId="8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12" fillId="0" borderId="0" xfId="0" quotePrefix="1" applyFont="1"/>
    <xf numFmtId="0" fontId="24" fillId="0" borderId="19" xfId="0" applyFont="1" applyBorder="1"/>
    <xf numFmtId="0" fontId="24" fillId="0" borderId="3" xfId="0" applyFont="1" applyBorder="1"/>
    <xf numFmtId="0" fontId="24" fillId="0" borderId="29" xfId="0" applyFont="1" applyBorder="1" applyAlignment="1">
      <alignment vertical="top"/>
    </xf>
    <xf numFmtId="0" fontId="30" fillId="0" borderId="0" xfId="0" applyFont="1" applyAlignment="1">
      <alignment horizontal="center"/>
    </xf>
    <xf numFmtId="0" fontId="12" fillId="0" borderId="19" xfId="0" applyFont="1" applyBorder="1" applyAlignment="1">
      <alignment horizontal="left" vertical="center" wrapText="1"/>
    </xf>
    <xf numFmtId="0" fontId="8" fillId="6" borderId="10" xfId="0" applyFont="1" applyFill="1" applyBorder="1" applyAlignment="1">
      <alignment horizontal="right"/>
    </xf>
    <xf numFmtId="0" fontId="8" fillId="6" borderId="0" xfId="0" applyFont="1" applyFill="1" applyAlignment="1">
      <alignment horizontal="right"/>
    </xf>
    <xf numFmtId="0" fontId="11" fillId="0" borderId="23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69" xfId="0" applyFont="1" applyBorder="1"/>
    <xf numFmtId="0" fontId="8" fillId="0" borderId="25" xfId="0" applyFont="1" applyBorder="1"/>
    <xf numFmtId="0" fontId="12" fillId="0" borderId="25" xfId="0" applyFont="1" applyBorder="1"/>
    <xf numFmtId="0" fontId="8" fillId="0" borderId="25" xfId="0" applyFont="1" applyBorder="1" applyAlignment="1">
      <alignment horizontal="center"/>
    </xf>
    <xf numFmtId="0" fontId="12" fillId="0" borderId="69" xfId="0" applyFont="1" applyBorder="1"/>
    <xf numFmtId="0" fontId="11" fillId="0" borderId="72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73" xfId="0" applyFont="1" applyBorder="1" applyAlignment="1">
      <alignment vertical="top" wrapText="1"/>
    </xf>
    <xf numFmtId="0" fontId="32" fillId="0" borderId="0" xfId="0" applyFont="1"/>
    <xf numFmtId="167" fontId="30" fillId="0" borderId="3" xfId="0" applyNumberFormat="1" applyFont="1" applyBorder="1" applyAlignment="1">
      <alignment horizontal="left" vertical="top"/>
    </xf>
    <xf numFmtId="167" fontId="30" fillId="0" borderId="40" xfId="0" applyNumberFormat="1" applyFont="1" applyBorder="1" applyAlignment="1">
      <alignment horizontal="left" vertical="top"/>
    </xf>
    <xf numFmtId="167" fontId="30" fillId="0" borderId="11" xfId="0" applyNumberFormat="1" applyFont="1" applyBorder="1" applyAlignment="1">
      <alignment horizontal="left" vertical="top"/>
    </xf>
    <xf numFmtId="167" fontId="30" fillId="0" borderId="10" xfId="0" applyNumberFormat="1" applyFont="1" applyBorder="1" applyAlignment="1">
      <alignment horizontal="left" vertical="top"/>
    </xf>
    <xf numFmtId="0" fontId="30" fillId="0" borderId="28" xfId="0" applyFont="1" applyBorder="1" applyAlignment="1">
      <alignment horizontal="center" vertical="center"/>
    </xf>
    <xf numFmtId="0" fontId="8" fillId="0" borderId="80" xfId="0" applyFont="1" applyBorder="1"/>
    <xf numFmtId="0" fontId="9" fillId="0" borderId="80" xfId="0" applyFont="1" applyBorder="1"/>
    <xf numFmtId="0" fontId="10" fillId="6" borderId="78" xfId="0" applyFont="1" applyFill="1" applyBorder="1" applyAlignment="1">
      <alignment horizontal="right"/>
    </xf>
    <xf numFmtId="0" fontId="12" fillId="6" borderId="78" xfId="0" applyFont="1" applyFill="1" applyBorder="1"/>
    <xf numFmtId="0" fontId="9" fillId="0" borderId="0" xfId="0" quotePrefix="1" applyFont="1" applyAlignment="1">
      <alignment horizontal="center" vertical="top"/>
    </xf>
    <xf numFmtId="14" fontId="12" fillId="0" borderId="69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3" fillId="5" borderId="20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67" fontId="7" fillId="5" borderId="38" xfId="0" applyNumberFormat="1" applyFont="1" applyFill="1" applyBorder="1" applyAlignment="1">
      <alignment horizontal="right" vertical="center" wrapText="1"/>
    </xf>
    <xf numFmtId="167" fontId="0" fillId="0" borderId="38" xfId="0" applyNumberFormat="1" applyBorder="1"/>
    <xf numFmtId="167" fontId="0" fillId="0" borderId="39" xfId="0" applyNumberFormat="1" applyBorder="1"/>
    <xf numFmtId="0" fontId="14" fillId="8" borderId="36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37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8" borderId="39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wrapText="1"/>
    </xf>
    <xf numFmtId="0" fontId="16" fillId="2" borderId="34" xfId="0" applyFont="1" applyFill="1" applyBorder="1" applyAlignment="1">
      <alignment horizontal="center" wrapText="1"/>
    </xf>
    <xf numFmtId="0" fontId="16" fillId="2" borderId="35" xfId="0" applyFont="1" applyFill="1" applyBorder="1" applyAlignment="1">
      <alignment horizontal="center" wrapText="1"/>
    </xf>
    <xf numFmtId="0" fontId="16" fillId="2" borderId="33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32" xfId="0" applyFont="1" applyFill="1" applyBorder="1" applyAlignment="1">
      <alignment horizontal="center" wrapText="1"/>
    </xf>
    <xf numFmtId="0" fontId="11" fillId="3" borderId="46" xfId="0" applyFont="1" applyFill="1" applyBorder="1" applyAlignment="1">
      <alignment vertical="center" wrapText="1"/>
    </xf>
    <xf numFmtId="0" fontId="11" fillId="3" borderId="4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17" fillId="0" borderId="3" xfId="0" quotePrefix="1" applyFont="1" applyBorder="1" applyAlignment="1">
      <alignment horizontal="center" vertical="center" wrapText="1"/>
    </xf>
    <xf numFmtId="0" fontId="17" fillId="0" borderId="4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166" fontId="11" fillId="9" borderId="48" xfId="0" quotePrefix="1" applyNumberFormat="1" applyFont="1" applyFill="1" applyBorder="1" applyAlignment="1">
      <alignment horizontal="center"/>
    </xf>
    <xf numFmtId="166" fontId="11" fillId="9" borderId="49" xfId="0" quotePrefix="1" applyNumberFormat="1" applyFont="1" applyFill="1" applyBorder="1" applyAlignment="1">
      <alignment horizontal="center"/>
    </xf>
    <xf numFmtId="166" fontId="11" fillId="9" borderId="50" xfId="0" quotePrefix="1" applyNumberFormat="1" applyFont="1" applyFill="1" applyBorder="1" applyAlignment="1">
      <alignment horizontal="center"/>
    </xf>
    <xf numFmtId="0" fontId="25" fillId="0" borderId="12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30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41" xfId="0" applyNumberFormat="1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left" vertical="center"/>
    </xf>
    <xf numFmtId="0" fontId="20" fillId="0" borderId="43" xfId="0" applyFont="1" applyBorder="1" applyAlignment="1">
      <alignment horizontal="center"/>
    </xf>
    <xf numFmtId="0" fontId="11" fillId="0" borderId="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14" fontId="8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left" vertical="center"/>
    </xf>
    <xf numFmtId="0" fontId="19" fillId="2" borderId="36" xfId="0" applyFont="1" applyFill="1" applyBorder="1" applyAlignment="1">
      <alignment horizontal="left"/>
    </xf>
    <xf numFmtId="0" fontId="19" fillId="2" borderId="34" xfId="0" applyFont="1" applyFill="1" applyBorder="1" applyAlignment="1">
      <alignment horizontal="left"/>
    </xf>
    <xf numFmtId="0" fontId="19" fillId="2" borderId="35" xfId="0" applyFont="1" applyFill="1" applyBorder="1" applyAlignment="1">
      <alignment horizontal="left"/>
    </xf>
    <xf numFmtId="0" fontId="25" fillId="0" borderId="37" xfId="0" applyFont="1" applyBorder="1" applyAlignment="1">
      <alignment horizontal="left" wrapText="1"/>
    </xf>
    <xf numFmtId="0" fontId="25" fillId="0" borderId="38" xfId="0" applyFont="1" applyBorder="1" applyAlignment="1">
      <alignment horizontal="left" wrapText="1"/>
    </xf>
    <xf numFmtId="0" fontId="25" fillId="0" borderId="39" xfId="0" applyFont="1" applyBorder="1" applyAlignment="1">
      <alignment horizontal="left" wrapText="1"/>
    </xf>
    <xf numFmtId="0" fontId="8" fillId="6" borderId="10" xfId="0" applyFont="1" applyFill="1" applyBorder="1" applyAlignment="1">
      <alignment horizontal="center" vertical="top"/>
    </xf>
    <xf numFmtId="0" fontId="8" fillId="6" borderId="0" xfId="0" applyFont="1" applyFill="1" applyAlignment="1">
      <alignment horizontal="center" vertical="top"/>
    </xf>
    <xf numFmtId="0" fontId="8" fillId="6" borderId="0" xfId="0" applyFont="1" applyFill="1" applyAlignment="1">
      <alignment horizontal="center"/>
    </xf>
    <xf numFmtId="0" fontId="8" fillId="6" borderId="10" xfId="0" applyFont="1" applyFill="1" applyBorder="1" applyAlignment="1">
      <alignment horizontal="right"/>
    </xf>
    <xf numFmtId="0" fontId="8" fillId="6" borderId="0" xfId="0" applyFont="1" applyFill="1" applyAlignment="1">
      <alignment horizontal="right"/>
    </xf>
    <xf numFmtId="0" fontId="8" fillId="6" borderId="10" xfId="0" applyFont="1" applyFill="1" applyBorder="1" applyAlignment="1">
      <alignment horizontal="right" vertical="top"/>
    </xf>
    <xf numFmtId="0" fontId="8" fillId="6" borderId="0" xfId="0" applyFont="1" applyFill="1" applyAlignment="1">
      <alignment horizontal="right" vertical="top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1" fillId="0" borderId="51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7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4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0" fillId="3" borderId="46" xfId="0" applyFont="1" applyFill="1" applyBorder="1" applyAlignment="1">
      <alignment horizontal="left" vertical="center" wrapText="1"/>
    </xf>
    <xf numFmtId="0" fontId="10" fillId="3" borderId="34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31" fillId="0" borderId="0" xfId="0" quotePrefix="1" applyFont="1" applyAlignment="1">
      <alignment horizontal="right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4" fontId="14" fillId="0" borderId="54" xfId="0" applyNumberFormat="1" applyFont="1" applyBorder="1" applyAlignment="1">
      <alignment horizontal="center" vertical="center"/>
    </xf>
    <xf numFmtId="4" fontId="14" fillId="0" borderId="55" xfId="0" applyNumberFormat="1" applyFont="1" applyBorder="1" applyAlignment="1">
      <alignment horizontal="center" vertical="center"/>
    </xf>
    <xf numFmtId="4" fontId="14" fillId="0" borderId="56" xfId="0" applyNumberFormat="1" applyFont="1" applyBorder="1" applyAlignment="1">
      <alignment horizontal="center" vertical="center"/>
    </xf>
    <xf numFmtId="4" fontId="14" fillId="0" borderId="57" xfId="0" applyNumberFormat="1" applyFont="1" applyBorder="1" applyAlignment="1">
      <alignment horizontal="center" vertical="center"/>
    </xf>
    <xf numFmtId="4" fontId="14" fillId="0" borderId="58" xfId="0" applyNumberFormat="1" applyFont="1" applyBorder="1" applyAlignment="1">
      <alignment horizontal="center" vertical="center"/>
    </xf>
    <xf numFmtId="4" fontId="14" fillId="0" borderId="59" xfId="0" applyNumberFormat="1" applyFont="1" applyBorder="1" applyAlignment="1">
      <alignment horizontal="center" vertical="center"/>
    </xf>
    <xf numFmtId="0" fontId="4" fillId="0" borderId="7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79" xfId="0" applyFont="1" applyBorder="1" applyAlignment="1">
      <alignment horizontal="center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left" wrapText="1"/>
    </xf>
    <xf numFmtId="2" fontId="11" fillId="0" borderId="1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4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2" xfId="0" applyFont="1" applyBorder="1"/>
    <xf numFmtId="4" fontId="11" fillId="0" borderId="1" xfId="0" applyNumberFormat="1" applyFont="1" applyBorder="1" applyAlignment="1">
      <alignment horizontal="center"/>
    </xf>
    <xf numFmtId="4" fontId="14" fillId="0" borderId="2" xfId="0" applyNumberFormat="1" applyFont="1" applyBorder="1"/>
    <xf numFmtId="4" fontId="14" fillId="0" borderId="41" xfId="0" applyNumberFormat="1" applyFont="1" applyBorder="1"/>
    <xf numFmtId="0" fontId="10" fillId="0" borderId="75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76" xfId="0" applyFont="1" applyBorder="1" applyAlignment="1">
      <alignment horizontal="center" vertical="top"/>
    </xf>
    <xf numFmtId="0" fontId="10" fillId="0" borderId="4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0" fillId="0" borderId="4" xfId="0" applyFont="1" applyBorder="1" applyAlignment="1">
      <alignment horizontal="center"/>
    </xf>
    <xf numFmtId="0" fontId="14" fillId="0" borderId="4" xfId="0" applyFont="1" applyBorder="1"/>
    <xf numFmtId="2" fontId="14" fillId="0" borderId="2" xfId="0" applyNumberFormat="1" applyFont="1" applyBorder="1" applyAlignment="1">
      <alignment horizontal="center"/>
    </xf>
    <xf numFmtId="0" fontId="14" fillId="0" borderId="41" xfId="0" applyFont="1" applyBorder="1"/>
    <xf numFmtId="0" fontId="10" fillId="0" borderId="2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2" fontId="14" fillId="0" borderId="60" xfId="0" applyNumberFormat="1" applyFont="1" applyBorder="1" applyAlignment="1">
      <alignment horizontal="center" vertical="center"/>
    </xf>
    <xf numFmtId="2" fontId="14" fillId="0" borderId="61" xfId="0" applyNumberFormat="1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 vertical="center"/>
    </xf>
    <xf numFmtId="2" fontId="14" fillId="0" borderId="63" xfId="0" applyNumberFormat="1" applyFont="1" applyBorder="1" applyAlignment="1">
      <alignment horizontal="center" vertical="center"/>
    </xf>
    <xf numFmtId="2" fontId="14" fillId="0" borderId="64" xfId="0" applyNumberFormat="1" applyFont="1" applyBorder="1" applyAlignment="1">
      <alignment horizontal="center" vertical="center"/>
    </xf>
    <xf numFmtId="2" fontId="14" fillId="0" borderId="65" xfId="0" applyNumberFormat="1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7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5" fontId="10" fillId="0" borderId="23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24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3" fillId="0" borderId="8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30" fillId="0" borderId="8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165" fontId="10" fillId="10" borderId="22" xfId="0" applyNumberFormat="1" applyFont="1" applyFill="1" applyBorder="1" applyAlignment="1">
      <alignment horizontal="center" vertical="center"/>
    </xf>
    <xf numFmtId="165" fontId="10" fillId="10" borderId="19" xfId="0" applyNumberFormat="1" applyFont="1" applyFill="1" applyBorder="1" applyAlignment="1">
      <alignment horizontal="center" vertical="center"/>
    </xf>
    <xf numFmtId="165" fontId="10" fillId="10" borderId="23" xfId="0" applyNumberFormat="1" applyFont="1" applyFill="1" applyBorder="1" applyAlignment="1">
      <alignment horizontal="center" vertical="center"/>
    </xf>
    <xf numFmtId="165" fontId="10" fillId="10" borderId="3" xfId="0" applyNumberFormat="1" applyFont="1" applyFill="1" applyBorder="1" applyAlignment="1">
      <alignment horizontal="center" vertical="center"/>
    </xf>
    <xf numFmtId="165" fontId="10" fillId="10" borderId="4" xfId="0" applyNumberFormat="1" applyFont="1" applyFill="1" applyBorder="1" applyAlignment="1">
      <alignment horizontal="center" vertical="center"/>
    </xf>
    <xf numFmtId="165" fontId="10" fillId="10" borderId="24" xfId="0" applyNumberFormat="1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20" fontId="11" fillId="2" borderId="1" xfId="0" applyNumberFormat="1" applyFont="1" applyFill="1" applyBorder="1" applyAlignment="1">
      <alignment horizontal="center"/>
    </xf>
    <xf numFmtId="20" fontId="11" fillId="2" borderId="2" xfId="0" applyNumberFormat="1" applyFont="1" applyFill="1" applyBorder="1" applyAlignment="1">
      <alignment horizontal="center"/>
    </xf>
    <xf numFmtId="20" fontId="11" fillId="2" borderId="41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3" fillId="4" borderId="0" xfId="0" applyFont="1" applyFill="1" applyAlignment="1">
      <alignment horizontal="left" vertical="center" wrapText="1"/>
    </xf>
    <xf numFmtId="0" fontId="7" fillId="4" borderId="0" xfId="0" quotePrefix="1" applyFont="1" applyFill="1" applyAlignment="1">
      <alignment horizontal="right" vertical="center" wrapText="1"/>
    </xf>
    <xf numFmtId="0" fontId="11" fillId="2" borderId="22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2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11" fillId="0" borderId="22" xfId="0" applyFont="1" applyBorder="1" applyAlignment="1">
      <alignment horizontal="center"/>
    </xf>
    <xf numFmtId="0" fontId="11" fillId="0" borderId="19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19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8" xfId="0" applyFont="1" applyBorder="1" applyAlignment="1">
      <alignment horizontal="center"/>
    </xf>
    <xf numFmtId="0" fontId="24" fillId="0" borderId="22" xfId="0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11" fillId="0" borderId="49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3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8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B1:BC51"/>
  <sheetViews>
    <sheetView tabSelected="1" zoomScaleNormal="100" workbookViewId="0">
      <selection activeCell="B11" sqref="B11:L11"/>
    </sheetView>
  </sheetViews>
  <sheetFormatPr defaultColWidth="9" defaultRowHeight="15" x14ac:dyDescent="0.25"/>
  <cols>
    <col min="1" max="1" width="1.59765625" style="1" customWidth="1"/>
    <col min="2" max="2" width="2.3984375" style="1" customWidth="1"/>
    <col min="3" max="3" width="2.8984375" style="1" customWidth="1"/>
    <col min="4" max="4" width="2.3984375" style="1" customWidth="1"/>
    <col min="5" max="5" width="2.8984375" style="1" customWidth="1"/>
    <col min="6" max="6" width="2.3984375" style="1" customWidth="1"/>
    <col min="7" max="7" width="2.8984375" style="1" customWidth="1"/>
    <col min="8" max="8" width="2.3984375" style="1" customWidth="1"/>
    <col min="9" max="9" width="2.8984375" style="1" customWidth="1"/>
    <col min="10" max="10" width="2.3984375" style="1" customWidth="1"/>
    <col min="11" max="11" width="2.8984375" style="1" customWidth="1"/>
    <col min="12" max="12" width="5.59765625" style="1" customWidth="1"/>
    <col min="13" max="13" width="7.59765625" style="1" customWidth="1"/>
    <col min="14" max="15" width="2.3984375" style="1" customWidth="1"/>
    <col min="16" max="16" width="2.8984375" style="1" customWidth="1"/>
    <col min="17" max="17" width="2.3984375" style="1" customWidth="1"/>
    <col min="18" max="18" width="2.8984375" style="1" customWidth="1"/>
    <col min="19" max="19" width="2.3984375" style="1" customWidth="1"/>
    <col min="20" max="20" width="2.8984375" style="1" customWidth="1"/>
    <col min="21" max="21" width="2.3984375" style="1" customWidth="1"/>
    <col min="22" max="22" width="2.8984375" style="1" customWidth="1"/>
    <col min="23" max="23" width="2.3984375" style="1" customWidth="1"/>
    <col min="24" max="24" width="2.8984375" style="1" customWidth="1"/>
    <col min="25" max="25" width="5.59765625" style="1" customWidth="1"/>
    <col min="26" max="26" width="7.59765625" style="1" customWidth="1"/>
    <col min="27" max="28" width="2.3984375" style="1" customWidth="1"/>
    <col min="29" max="29" width="2.8984375" style="1" customWidth="1"/>
    <col min="30" max="30" width="2.3984375" style="1" customWidth="1"/>
    <col min="31" max="31" width="2.8984375" style="1" customWidth="1"/>
    <col min="32" max="32" width="2.3984375" style="1" customWidth="1"/>
    <col min="33" max="33" width="2.8984375" style="1" customWidth="1"/>
    <col min="34" max="34" width="2.3984375" style="1" customWidth="1"/>
    <col min="35" max="35" width="2.8984375" style="1" customWidth="1"/>
    <col min="36" max="36" width="2.3984375" style="1" customWidth="1"/>
    <col min="37" max="37" width="2.8984375" style="1" customWidth="1"/>
    <col min="38" max="38" width="5.59765625" style="1" customWidth="1"/>
    <col min="39" max="39" width="7.59765625" style="1" customWidth="1"/>
    <col min="40" max="40" width="2.3984375" style="1" customWidth="1"/>
    <col min="41" max="41" width="6.59765625" style="1" customWidth="1"/>
    <col min="42" max="42" width="8.5" style="1" customWidth="1"/>
    <col min="43" max="44" width="2.8984375" style="1" customWidth="1"/>
    <col min="45" max="45" width="4.3984375" style="1" customWidth="1"/>
    <col min="46" max="46" width="6" style="1" customWidth="1"/>
    <col min="47" max="47" width="5.09765625" style="1" customWidth="1"/>
    <col min="48" max="48" width="7.59765625" style="1" customWidth="1"/>
    <col min="49" max="49" width="2.59765625" style="1" customWidth="1"/>
    <col min="50" max="50" width="3.09765625" style="1" customWidth="1"/>
    <col min="51" max="51" width="10.5" style="1" customWidth="1"/>
    <col min="52" max="52" width="6.3984375" style="1" customWidth="1"/>
    <col min="53" max="98" width="3.59765625" style="1" customWidth="1"/>
    <col min="99" max="16384" width="9" style="1"/>
  </cols>
  <sheetData>
    <row r="1" spans="2:55" ht="53.25" customHeight="1" thickBot="1" x14ac:dyDescent="0.35">
      <c r="B1" s="205" t="str">
        <f>B10&amp;"-"&amp;B10+1&amp;" Scheduled DAYS of Instruction Form - Grades K-12 &amp; Special Education"</f>
        <v>2025-2026 Scheduled DAYS of Instruction Form - Grades K-12 &amp; Special Education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154"/>
      <c r="AR1" s="207" t="str">
        <f>"COUNT DAYS: Weds., Oct. "&amp; TEXT(IF(F23&lt;&gt;"",F23,F24),"d") &amp;", "&amp;B10&amp;" and Weds., Feb. "&amp; TEXT(IF(S33&lt;&gt;"",S34,S35),"d")&amp;", "&amp;B10+1</f>
        <v>COUNT DAYS: Weds., Oct. 1, 2025 and Weds., Feb. 11, 2026</v>
      </c>
      <c r="AS1" s="208"/>
      <c r="AT1" s="208"/>
      <c r="AU1" s="208"/>
      <c r="AV1" s="208"/>
      <c r="AW1" s="208"/>
      <c r="AX1" s="208"/>
      <c r="AY1" s="208"/>
      <c r="AZ1" s="209"/>
      <c r="BA1" s="33"/>
      <c r="BB1" s="33"/>
      <c r="BC1" s="33"/>
    </row>
    <row r="2" spans="2:55" ht="25.5" customHeight="1" x14ac:dyDescent="0.25">
      <c r="B2" s="4" t="s">
        <v>0</v>
      </c>
      <c r="C2" s="5"/>
      <c r="D2" s="5"/>
      <c r="E2" s="5"/>
      <c r="F2" s="139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1"/>
      <c r="AA2" s="4" t="s">
        <v>1</v>
      </c>
      <c r="AB2" s="5"/>
      <c r="AC2" s="5"/>
      <c r="AD2" s="34"/>
      <c r="AE2" s="34"/>
      <c r="AF2" s="34"/>
      <c r="AG2" s="155"/>
      <c r="AH2" s="256"/>
      <c r="AI2" s="256"/>
      <c r="AJ2" s="256"/>
      <c r="AK2" s="256"/>
      <c r="AL2" s="256"/>
      <c r="AM2" s="256"/>
      <c r="AN2" s="8"/>
      <c r="AO2" s="35" t="s">
        <v>2</v>
      </c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43"/>
    </row>
    <row r="3" spans="2:55" ht="25.5" customHeight="1" x14ac:dyDescent="0.25">
      <c r="B3" s="4" t="s">
        <v>3</v>
      </c>
      <c r="C3" s="5"/>
      <c r="D3" s="5"/>
      <c r="E3" s="5"/>
      <c r="F3" s="139"/>
      <c r="G3" s="252"/>
      <c r="H3" s="252"/>
      <c r="I3" s="252"/>
      <c r="J3" s="252"/>
      <c r="K3" s="252"/>
      <c r="L3" s="252"/>
      <c r="M3" s="252"/>
      <c r="N3" s="252"/>
      <c r="O3" s="252"/>
      <c r="P3" s="253"/>
      <c r="Q3" s="4" t="s">
        <v>4</v>
      </c>
      <c r="R3" s="5"/>
      <c r="S3" s="6"/>
      <c r="T3" s="145"/>
      <c r="U3" s="254"/>
      <c r="V3" s="254"/>
      <c r="W3" s="254"/>
      <c r="X3" s="254"/>
      <c r="Y3" s="254"/>
      <c r="Z3" s="255"/>
      <c r="AA3" s="4" t="s">
        <v>5</v>
      </c>
      <c r="AB3" s="6"/>
      <c r="AC3" s="6"/>
      <c r="AD3" s="6"/>
      <c r="AE3" s="6"/>
      <c r="AF3" s="6"/>
      <c r="AG3" s="144"/>
      <c r="AH3" s="277"/>
      <c r="AI3" s="277"/>
      <c r="AJ3" s="277"/>
      <c r="AK3" s="277"/>
      <c r="AL3" s="277"/>
      <c r="AM3" s="277"/>
      <c r="AN3" s="8"/>
      <c r="AO3" s="36"/>
      <c r="AP3" s="258" t="s">
        <v>6</v>
      </c>
      <c r="AQ3" s="266"/>
      <c r="AR3" s="266"/>
      <c r="AS3" s="266"/>
      <c r="AT3" s="229" t="s">
        <v>7</v>
      </c>
      <c r="AU3" s="229"/>
      <c r="AV3" s="37"/>
      <c r="AW3" s="258" t="s">
        <v>8</v>
      </c>
      <c r="AX3" s="258"/>
      <c r="AY3" s="258"/>
      <c r="AZ3" s="259"/>
    </row>
    <row r="4" spans="2:55" ht="6.75" customHeight="1" x14ac:dyDescent="0.25">
      <c r="B4" s="160"/>
      <c r="C4" s="38"/>
      <c r="D4" s="38"/>
      <c r="E4" s="38"/>
      <c r="F4" s="38"/>
      <c r="G4" s="38"/>
      <c r="H4" s="38"/>
      <c r="I4" s="38"/>
      <c r="J4" s="38"/>
      <c r="K4" s="38"/>
      <c r="L4" s="38"/>
      <c r="M4" s="8"/>
      <c r="N4" s="38"/>
      <c r="O4" s="8"/>
      <c r="P4" s="8"/>
      <c r="Q4" s="38"/>
      <c r="R4" s="38"/>
      <c r="S4" s="38"/>
      <c r="T4" s="38"/>
      <c r="U4" s="38"/>
      <c r="V4" s="38"/>
      <c r="W4" s="8"/>
      <c r="X4" s="8"/>
      <c r="Y4" s="8"/>
      <c r="Z4" s="38"/>
      <c r="AA4" s="39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40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161"/>
    </row>
    <row r="5" spans="2:55" ht="16.2" thickBot="1" x14ac:dyDescent="0.3">
      <c r="B5" s="156" t="s">
        <v>9</v>
      </c>
      <c r="C5" s="157"/>
      <c r="D5" s="158"/>
      <c r="E5" s="158"/>
      <c r="F5" s="158"/>
      <c r="G5" s="158"/>
      <c r="H5" s="158"/>
      <c r="I5" s="158"/>
      <c r="J5" s="158"/>
      <c r="K5" s="158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42"/>
      <c r="BB5" s="1" t="s">
        <v>10</v>
      </c>
    </row>
    <row r="6" spans="2:55" ht="15.75" customHeight="1" x14ac:dyDescent="0.3">
      <c r="B6" s="41"/>
      <c r="C6" s="3"/>
      <c r="D6" s="9" t="s">
        <v>11</v>
      </c>
      <c r="E6" s="10"/>
      <c r="F6" s="11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3"/>
      <c r="T6" s="14"/>
      <c r="U6" s="278" t="s">
        <v>12</v>
      </c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80"/>
      <c r="AN6" s="42" t="s">
        <v>13</v>
      </c>
      <c r="AO6" s="44"/>
      <c r="AP6" s="11"/>
      <c r="AQ6" s="43"/>
      <c r="AR6" s="43"/>
      <c r="AS6" s="43"/>
      <c r="AT6" s="11"/>
      <c r="AU6" s="11"/>
      <c r="AV6" s="11"/>
      <c r="AW6" s="11"/>
      <c r="AX6" s="45"/>
      <c r="AY6" s="24"/>
      <c r="AZ6" s="143"/>
      <c r="BB6" s="1" t="s">
        <v>14</v>
      </c>
    </row>
    <row r="7" spans="2:55" ht="18" customHeight="1" thickBot="1" x14ac:dyDescent="0.3">
      <c r="B7" s="46"/>
      <c r="C7" s="8"/>
      <c r="D7" s="247" t="s">
        <v>15</v>
      </c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9"/>
      <c r="T7" s="15"/>
      <c r="U7" s="281" t="s">
        <v>16</v>
      </c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3"/>
      <c r="AN7" s="247" t="s">
        <v>17</v>
      </c>
      <c r="AO7" s="248"/>
      <c r="AP7" s="248"/>
      <c r="AQ7" s="248"/>
      <c r="AR7" s="248"/>
      <c r="AS7" s="248"/>
      <c r="AT7" s="248"/>
      <c r="AU7" s="248"/>
      <c r="AV7" s="248"/>
      <c r="AW7" s="248"/>
      <c r="AX7" s="249"/>
      <c r="AY7" s="141"/>
      <c r="AZ7" s="143"/>
      <c r="BB7" s="1" t="s">
        <v>18</v>
      </c>
    </row>
    <row r="8" spans="2:55" ht="23.25" customHeight="1" x14ac:dyDescent="0.25">
      <c r="B8" s="47" t="s">
        <v>19</v>
      </c>
      <c r="C8" s="16"/>
      <c r="D8" s="48"/>
      <c r="E8" s="48"/>
      <c r="F8" s="48"/>
      <c r="G8" s="48"/>
      <c r="H8" s="48"/>
      <c r="I8" s="48"/>
      <c r="J8" s="48"/>
      <c r="K8" s="48"/>
      <c r="L8" s="4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20"/>
      <c r="AK8" s="20"/>
      <c r="AL8" s="20"/>
      <c r="AM8" s="20"/>
      <c r="AN8" s="18"/>
      <c r="AO8" s="20"/>
      <c r="AP8" s="20"/>
      <c r="AQ8" s="20"/>
      <c r="AR8" s="20"/>
      <c r="AS8" s="20"/>
      <c r="AT8" s="20"/>
      <c r="AU8" s="20"/>
      <c r="AV8" s="18"/>
      <c r="AW8" s="18"/>
      <c r="AX8" s="18"/>
      <c r="AY8" s="18"/>
      <c r="AZ8" s="143"/>
      <c r="BB8" s="1" t="s">
        <v>20</v>
      </c>
    </row>
    <row r="9" spans="2:55" ht="16.649999999999999" customHeight="1" x14ac:dyDescent="0.25">
      <c r="B9" s="232"/>
      <c r="C9" s="23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140"/>
      <c r="BB9" s="1" t="s">
        <v>21</v>
      </c>
    </row>
    <row r="10" spans="2:55" ht="12.75" customHeight="1" thickBot="1" x14ac:dyDescent="0.3">
      <c r="B10" s="191">
        <v>2025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8"/>
      <c r="AP10" s="8"/>
      <c r="AQ10" s="8"/>
      <c r="AR10" s="8"/>
      <c r="AS10" s="8"/>
      <c r="AT10" s="8"/>
      <c r="AU10" s="8"/>
      <c r="AV10" s="8"/>
      <c r="AW10" s="3"/>
      <c r="AX10" s="8"/>
      <c r="AY10" s="8"/>
      <c r="BB10" s="1" t="s">
        <v>22</v>
      </c>
    </row>
    <row r="11" spans="2:55" ht="15" customHeight="1" x14ac:dyDescent="0.25">
      <c r="B11" s="244">
        <f>DATE($B$10,7,1)</f>
        <v>45839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6"/>
      <c r="M11" s="49" t="s">
        <v>23</v>
      </c>
      <c r="N11" s="2"/>
      <c r="O11" s="244">
        <f>DATE($B$10,8,1)</f>
        <v>45870</v>
      </c>
      <c r="P11" s="245"/>
      <c r="Q11" s="245"/>
      <c r="R11" s="245"/>
      <c r="S11" s="245"/>
      <c r="T11" s="245"/>
      <c r="U11" s="245"/>
      <c r="V11" s="245"/>
      <c r="W11" s="245"/>
      <c r="X11" s="245"/>
      <c r="Y11" s="246"/>
      <c r="Z11" s="49" t="s">
        <v>23</v>
      </c>
      <c r="AA11" s="2"/>
      <c r="AB11" s="244">
        <f>DATE($B$10,9,1)</f>
        <v>45901</v>
      </c>
      <c r="AC11" s="245"/>
      <c r="AD11" s="245"/>
      <c r="AE11" s="245"/>
      <c r="AF11" s="245"/>
      <c r="AG11" s="245"/>
      <c r="AH11" s="245"/>
      <c r="AI11" s="245"/>
      <c r="AJ11" s="245"/>
      <c r="AK11" s="245"/>
      <c r="AL11" s="246"/>
      <c r="AM11" s="49" t="s">
        <v>23</v>
      </c>
      <c r="AN11" s="2"/>
      <c r="AO11" s="219" t="s">
        <v>24</v>
      </c>
      <c r="AP11" s="220"/>
      <c r="AQ11" s="220"/>
      <c r="AR11" s="220"/>
      <c r="AS11" s="220"/>
      <c r="AT11" s="220"/>
      <c r="AU11" s="220"/>
      <c r="AV11" s="221"/>
      <c r="AW11" s="8"/>
      <c r="AX11" s="235" t="s">
        <v>25</v>
      </c>
      <c r="AY11" s="236"/>
      <c r="AZ11" s="237"/>
    </row>
    <row r="12" spans="2:55" ht="15" customHeight="1" x14ac:dyDescent="0.25">
      <c r="B12" s="257" t="s">
        <v>26</v>
      </c>
      <c r="C12" s="231"/>
      <c r="D12" s="230" t="s">
        <v>27</v>
      </c>
      <c r="E12" s="231"/>
      <c r="F12" s="230" t="s">
        <v>28</v>
      </c>
      <c r="G12" s="231"/>
      <c r="H12" s="230" t="s">
        <v>29</v>
      </c>
      <c r="I12" s="231"/>
      <c r="J12" s="230" t="s">
        <v>30</v>
      </c>
      <c r="K12" s="231"/>
      <c r="L12" s="41"/>
      <c r="M12" s="50"/>
      <c r="N12" s="3"/>
      <c r="O12" s="257" t="s">
        <v>26</v>
      </c>
      <c r="P12" s="231"/>
      <c r="Q12" s="230" t="s">
        <v>27</v>
      </c>
      <c r="R12" s="231"/>
      <c r="S12" s="230" t="s">
        <v>28</v>
      </c>
      <c r="T12" s="231"/>
      <c r="U12" s="230" t="s">
        <v>29</v>
      </c>
      <c r="V12" s="231"/>
      <c r="W12" s="230" t="s">
        <v>30</v>
      </c>
      <c r="X12" s="231"/>
      <c r="Y12" s="41"/>
      <c r="Z12" s="50"/>
      <c r="AA12" s="3"/>
      <c r="AB12" s="257" t="s">
        <v>26</v>
      </c>
      <c r="AC12" s="231"/>
      <c r="AD12" s="230" t="s">
        <v>27</v>
      </c>
      <c r="AE12" s="231"/>
      <c r="AF12" s="230" t="s">
        <v>28</v>
      </c>
      <c r="AG12" s="231"/>
      <c r="AH12" s="230" t="s">
        <v>29</v>
      </c>
      <c r="AI12" s="231"/>
      <c r="AJ12" s="230" t="s">
        <v>30</v>
      </c>
      <c r="AK12" s="231"/>
      <c r="AL12" s="41"/>
      <c r="AM12" s="50"/>
      <c r="AN12" s="3"/>
      <c r="AO12" s="222"/>
      <c r="AP12" s="223"/>
      <c r="AQ12" s="223"/>
      <c r="AR12" s="223"/>
      <c r="AS12" s="223"/>
      <c r="AT12" s="223"/>
      <c r="AU12" s="223"/>
      <c r="AV12" s="224"/>
      <c r="AW12" s="8"/>
      <c r="AX12" s="238"/>
      <c r="AY12" s="239"/>
      <c r="AZ12" s="240"/>
    </row>
    <row r="13" spans="2:55" ht="17.25" customHeight="1" thickBot="1" x14ac:dyDescent="0.3">
      <c r="B13" s="193"/>
      <c r="C13" s="167"/>
      <c r="D13" s="192">
        <v>1</v>
      </c>
      <c r="E13" s="167" t="s">
        <v>125</v>
      </c>
      <c r="F13" s="192">
        <f>IF(D13="",IF(WEEKDAY(B11,2)=MOD(1,7)+2,B11,""),D13+1)</f>
        <v>2</v>
      </c>
      <c r="G13" s="167" t="s">
        <v>125</v>
      </c>
      <c r="H13" s="192">
        <f>IF(F13="",IF(WEEKDAY(B11,2)=MOD(1,7)+3,B11,""),F13+1)</f>
        <v>3</v>
      </c>
      <c r="I13" s="167" t="s">
        <v>125</v>
      </c>
      <c r="J13" s="192">
        <f>IF(H13="",IF(WEEKDAY(B11,2)=MOD(1,7)+4,B11,""),H13+1)</f>
        <v>4</v>
      </c>
      <c r="K13" s="170" t="s">
        <v>125</v>
      </c>
      <c r="L13" s="52" t="s">
        <v>31</v>
      </c>
      <c r="M13" s="53">
        <f>COUNTIFS(B13:B17:D13:D17:F13:F17:H13:H17:J13:J17,"&gt;0",C13:C17:E13:E17:G13:G17:I13:I17:K13:K17,"")</f>
        <v>0</v>
      </c>
      <c r="N13" s="3"/>
      <c r="O13" s="193" t="str">
        <f>IF(WEEKDAY(O11,2)=1,O11,IF(WEEKDAY(O11,2)&gt;5,O11+(8-WEEKDAY(O11,2)),""))</f>
        <v/>
      </c>
      <c r="P13" s="167"/>
      <c r="Q13" s="192" t="str">
        <f>IF(O13="",IF(WEEKDAY(O11,2)=MOD(1,7)+1,O11,""),O13+1)</f>
        <v/>
      </c>
      <c r="R13" s="167"/>
      <c r="S13" s="192" t="str">
        <f>IF(Q13="",IF(WEEKDAY(O11,2)=MOD(1,7)+2,O11,""),Q13+1)</f>
        <v/>
      </c>
      <c r="T13" s="167"/>
      <c r="U13" s="192"/>
      <c r="V13" s="167"/>
      <c r="W13" s="192">
        <v>1</v>
      </c>
      <c r="X13" s="170" t="s">
        <v>125</v>
      </c>
      <c r="Y13" s="52" t="s">
        <v>31</v>
      </c>
      <c r="Z13" s="53">
        <f>COUNTIFS(O13:O17:Q13:Q17:S13:S17:U13:U17:W13:W17,"&gt;0",P13:P17:R13:R17:T13:T17:V13:V17:X13:X17,"")</f>
        <v>5</v>
      </c>
      <c r="AA13" s="3"/>
      <c r="AB13" s="193">
        <v>1</v>
      </c>
      <c r="AC13" s="167"/>
      <c r="AD13" s="192">
        <f>IF(AB13="",IF(WEEKDAY(AB11,2)=MOD(1,7)+1,AB11,""),AB13+1)</f>
        <v>2</v>
      </c>
      <c r="AE13" s="167"/>
      <c r="AF13" s="192">
        <f>IF(AD13="",IF(WEEKDAY(AB11,2)=MOD(1,7)+2,AB11,""),AD13+1)</f>
        <v>3</v>
      </c>
      <c r="AG13" s="167"/>
      <c r="AH13" s="192">
        <f>IF(AF13="",IF(WEEKDAY(AB11,2)=MOD(1,7)+3,AB11,""),AF13+1)</f>
        <v>4</v>
      </c>
      <c r="AI13" s="167"/>
      <c r="AJ13" s="192">
        <f>IF(AH13="",IF(WEEKDAY(AB11,2)=MOD(1,7)+4,AB11,""),AH13+1)</f>
        <v>5</v>
      </c>
      <c r="AK13" s="170"/>
      <c r="AL13" s="52" t="s">
        <v>31</v>
      </c>
      <c r="AM13" s="53">
        <f>COUNTIFS(AB13:AB17:AD13:AD17:AF13:AF17:AH13:AH17:AJ13:AJ17,"&gt;0",AC13:AC17:AE13:AE17:AG13:AG17:AI13:AI17:AK13:AK17,"")</f>
        <v>22</v>
      </c>
      <c r="AN13" s="3"/>
      <c r="AO13" s="222"/>
      <c r="AP13" s="223"/>
      <c r="AQ13" s="223"/>
      <c r="AR13" s="223"/>
      <c r="AS13" s="223"/>
      <c r="AT13" s="223"/>
      <c r="AU13" s="223"/>
      <c r="AV13" s="224"/>
      <c r="AW13" s="8"/>
      <c r="AX13" s="241"/>
      <c r="AY13" s="242"/>
      <c r="AZ13" s="243"/>
    </row>
    <row r="14" spans="2:55" ht="17.25" customHeight="1" x14ac:dyDescent="0.25">
      <c r="B14" s="193">
        <f>J13+3</f>
        <v>7</v>
      </c>
      <c r="C14" s="167" t="s">
        <v>125</v>
      </c>
      <c r="D14" s="192">
        <f>B14+1</f>
        <v>8</v>
      </c>
      <c r="E14" s="167" t="s">
        <v>125</v>
      </c>
      <c r="F14" s="192">
        <f>D14+1</f>
        <v>9</v>
      </c>
      <c r="G14" s="167" t="s">
        <v>125</v>
      </c>
      <c r="H14" s="192">
        <f>F14+1</f>
        <v>10</v>
      </c>
      <c r="I14" s="167" t="s">
        <v>125</v>
      </c>
      <c r="J14" s="192">
        <f>H14+1</f>
        <v>11</v>
      </c>
      <c r="K14" s="170" t="s">
        <v>125</v>
      </c>
      <c r="L14" s="54"/>
      <c r="M14" s="50"/>
      <c r="N14" s="3"/>
      <c r="O14" s="193">
        <f>W13+3</f>
        <v>4</v>
      </c>
      <c r="P14" s="167" t="s">
        <v>125</v>
      </c>
      <c r="Q14" s="192">
        <f>O14+1</f>
        <v>5</v>
      </c>
      <c r="R14" s="167" t="s">
        <v>125</v>
      </c>
      <c r="S14" s="192">
        <f>Q14+1</f>
        <v>6</v>
      </c>
      <c r="T14" s="167" t="s">
        <v>125</v>
      </c>
      <c r="U14" s="192">
        <f>S14+1</f>
        <v>7</v>
      </c>
      <c r="V14" s="167" t="s">
        <v>125</v>
      </c>
      <c r="W14" s="192">
        <f>U14+1</f>
        <v>8</v>
      </c>
      <c r="X14" s="170" t="s">
        <v>125</v>
      </c>
      <c r="Y14" s="54"/>
      <c r="Z14" s="50"/>
      <c r="AA14" s="3"/>
      <c r="AB14" s="193">
        <f>AJ13+3</f>
        <v>8</v>
      </c>
      <c r="AC14" s="167"/>
      <c r="AD14" s="192">
        <f>AB14+1</f>
        <v>9</v>
      </c>
      <c r="AE14" s="167"/>
      <c r="AF14" s="192">
        <f>AD14+1</f>
        <v>10</v>
      </c>
      <c r="AG14" s="167"/>
      <c r="AH14" s="192">
        <f>AF14+1</f>
        <v>11</v>
      </c>
      <c r="AI14" s="167"/>
      <c r="AJ14" s="192">
        <f>AH14+1</f>
        <v>12</v>
      </c>
      <c r="AK14" s="170"/>
      <c r="AL14" s="54"/>
      <c r="AM14" s="50"/>
      <c r="AN14" s="3"/>
      <c r="AO14" s="267" t="s">
        <v>32</v>
      </c>
      <c r="AP14" s="268"/>
      <c r="AQ14" s="268"/>
      <c r="AR14" s="268"/>
      <c r="AS14" s="268"/>
      <c r="AT14" s="268"/>
      <c r="AU14" s="268"/>
      <c r="AV14" s="269"/>
      <c r="AW14" s="8"/>
      <c r="AX14" s="300" t="s">
        <v>33</v>
      </c>
      <c r="AY14" s="301"/>
      <c r="AZ14" s="304">
        <f>SUM(M13,Z13,AM13,M23,Z23,AM23,M33,Z33,AM33,M43,Z43,AM43)</f>
        <v>222</v>
      </c>
    </row>
    <row r="15" spans="2:55" ht="17.25" customHeight="1" thickBot="1" x14ac:dyDescent="0.3">
      <c r="B15" s="193">
        <f>J14+3</f>
        <v>14</v>
      </c>
      <c r="C15" s="167" t="s">
        <v>125</v>
      </c>
      <c r="D15" s="192">
        <f>B15+1</f>
        <v>15</v>
      </c>
      <c r="E15" s="167" t="s">
        <v>125</v>
      </c>
      <c r="F15" s="192">
        <f>D15+1</f>
        <v>16</v>
      </c>
      <c r="G15" s="167" t="s">
        <v>125</v>
      </c>
      <c r="H15" s="192">
        <f>F15+1</f>
        <v>17</v>
      </c>
      <c r="I15" s="167" t="s">
        <v>125</v>
      </c>
      <c r="J15" s="192">
        <f>H15+1</f>
        <v>18</v>
      </c>
      <c r="K15" s="168" t="s">
        <v>125</v>
      </c>
      <c r="L15" s="55" t="s">
        <v>34</v>
      </c>
      <c r="M15" s="53">
        <f>COUNTIFS(B13:B17:D13:D17:F13:F17:H13:H17:J13:J17,"&gt;0",C13:C17:E13:E17:G13:G17:I13:I17:K13:K17,"=H")</f>
        <v>0</v>
      </c>
      <c r="N15" s="3"/>
      <c r="O15" s="193">
        <f>W14+3</f>
        <v>11</v>
      </c>
      <c r="P15" s="167" t="s">
        <v>125</v>
      </c>
      <c r="Q15" s="192">
        <f>O15+1</f>
        <v>12</v>
      </c>
      <c r="R15" s="167" t="s">
        <v>125</v>
      </c>
      <c r="S15" s="192">
        <f>Q15+1</f>
        <v>13</v>
      </c>
      <c r="T15" s="167" t="s">
        <v>125</v>
      </c>
      <c r="U15" s="192">
        <f>S15+1</f>
        <v>14</v>
      </c>
      <c r="V15" s="167" t="s">
        <v>125</v>
      </c>
      <c r="W15" s="192">
        <f>U15+1</f>
        <v>15</v>
      </c>
      <c r="X15" s="168" t="s">
        <v>125</v>
      </c>
      <c r="Y15" s="55" t="s">
        <v>34</v>
      </c>
      <c r="Z15" s="53">
        <f>COUNTIFS(O13:O17:Q13:Q17:S13:S17:U13:U17:W13:W17,"&gt;0",P13:P17:R13:R17:T13:T17:V13:V17:X13:X17,"=H")</f>
        <v>0</v>
      </c>
      <c r="AA15" s="3"/>
      <c r="AB15" s="193">
        <f>AJ14+3</f>
        <v>15</v>
      </c>
      <c r="AC15" s="167"/>
      <c r="AD15" s="192">
        <f>AB15+1</f>
        <v>16</v>
      </c>
      <c r="AE15" s="167"/>
      <c r="AF15" s="192">
        <f>AD15+1</f>
        <v>17</v>
      </c>
      <c r="AG15" s="167"/>
      <c r="AH15" s="192">
        <f>AF15+1</f>
        <v>18</v>
      </c>
      <c r="AI15" s="167"/>
      <c r="AJ15" s="192">
        <f>AH15+1</f>
        <v>19</v>
      </c>
      <c r="AK15" s="168"/>
      <c r="AL15" s="55" t="s">
        <v>34</v>
      </c>
      <c r="AM15" s="53">
        <f>COUNTIFS(AB13:AB17:AD13:AD17:AF13:AF17:AH13:AH17:AJ13:AJ17,"&gt;0",AC13:AC17:AE13:AE17:AG13:AG17:AI13:AI17:AK13:AK17,"=H")</f>
        <v>0</v>
      </c>
      <c r="AN15" s="3"/>
      <c r="AO15" s="270"/>
      <c r="AP15" s="271"/>
      <c r="AQ15" s="271"/>
      <c r="AR15" s="271"/>
      <c r="AS15" s="271"/>
      <c r="AT15" s="271"/>
      <c r="AU15" s="271"/>
      <c r="AV15" s="272"/>
      <c r="AW15" s="8"/>
      <c r="AX15" s="302"/>
      <c r="AY15" s="303"/>
      <c r="AZ15" s="305"/>
    </row>
    <row r="16" spans="2:55" ht="17.25" customHeight="1" x14ac:dyDescent="0.25">
      <c r="B16" s="193">
        <f>J15+3</f>
        <v>21</v>
      </c>
      <c r="C16" s="167" t="s">
        <v>125</v>
      </c>
      <c r="D16" s="192">
        <f>B16+1</f>
        <v>22</v>
      </c>
      <c r="E16" s="167" t="s">
        <v>125</v>
      </c>
      <c r="F16" s="192">
        <f>D16+1</f>
        <v>23</v>
      </c>
      <c r="G16" s="167" t="s">
        <v>125</v>
      </c>
      <c r="H16" s="192">
        <f>F16+1</f>
        <v>24</v>
      </c>
      <c r="I16" s="167" t="s">
        <v>125</v>
      </c>
      <c r="J16" s="192">
        <f>H16+1</f>
        <v>25</v>
      </c>
      <c r="K16" s="168" t="s">
        <v>125</v>
      </c>
      <c r="L16" s="54"/>
      <c r="M16" s="50"/>
      <c r="N16" s="3"/>
      <c r="O16" s="193">
        <f>W15+3</f>
        <v>18</v>
      </c>
      <c r="P16" s="167" t="s">
        <v>125</v>
      </c>
      <c r="Q16" s="192">
        <f>O16+1</f>
        <v>19</v>
      </c>
      <c r="R16" s="167" t="s">
        <v>125</v>
      </c>
      <c r="S16" s="192">
        <f>Q16+1</f>
        <v>20</v>
      </c>
      <c r="T16" s="167" t="s">
        <v>125</v>
      </c>
      <c r="U16" s="192">
        <f>S16+1</f>
        <v>21</v>
      </c>
      <c r="V16" s="167" t="s">
        <v>125</v>
      </c>
      <c r="W16" s="192">
        <f>U16+1</f>
        <v>22</v>
      </c>
      <c r="X16" s="168" t="s">
        <v>125</v>
      </c>
      <c r="Y16" s="54"/>
      <c r="Z16" s="50"/>
      <c r="AA16" s="3"/>
      <c r="AB16" s="193">
        <f>AJ15+3</f>
        <v>22</v>
      </c>
      <c r="AC16" s="167"/>
      <c r="AD16" s="192">
        <f>AB16+1</f>
        <v>23</v>
      </c>
      <c r="AE16" s="167"/>
      <c r="AF16" s="192">
        <f>AD16+1</f>
        <v>24</v>
      </c>
      <c r="AG16" s="167"/>
      <c r="AH16" s="192">
        <f>AF16+1</f>
        <v>25</v>
      </c>
      <c r="AI16" s="167"/>
      <c r="AJ16" s="192">
        <f>AH16+1</f>
        <v>26</v>
      </c>
      <c r="AK16" s="168"/>
      <c r="AL16" s="54"/>
      <c r="AM16" s="50"/>
      <c r="AN16" s="3"/>
      <c r="AO16" s="309" t="s">
        <v>35</v>
      </c>
      <c r="AP16" s="310"/>
      <c r="AQ16" s="310"/>
      <c r="AR16" s="310"/>
      <c r="AS16" s="310"/>
      <c r="AT16" s="311"/>
      <c r="AU16" s="225" t="s">
        <v>36</v>
      </c>
      <c r="AV16" s="226"/>
      <c r="AW16" s="8"/>
      <c r="AX16" s="306" t="s">
        <v>37</v>
      </c>
      <c r="AY16" s="307"/>
      <c r="AZ16" s="308">
        <f>SUM(M15,Z15,AM15,M25,Z25,AM25,M35,Z35,AM35,M45,Z45,AM45)</f>
        <v>0</v>
      </c>
    </row>
    <row r="17" spans="2:52" ht="17.25" customHeight="1" thickBot="1" x14ac:dyDescent="0.3">
      <c r="B17" s="193">
        <f>IF(J16="","",IF(MONTH(J16+3)&lt;&gt;MONTH(J16),"",J16+3))</f>
        <v>28</v>
      </c>
      <c r="C17" s="169" t="s">
        <v>125</v>
      </c>
      <c r="D17" s="194">
        <f>IF(B17="","",IF(MONTH(B17+1)&lt;&gt;MONTH(B17),"",B17+1))</f>
        <v>29</v>
      </c>
      <c r="E17" s="169" t="s">
        <v>125</v>
      </c>
      <c r="F17" s="194">
        <f>IF(D17="","",IF(MONTH(D17+1)&lt;&gt;MONTH(D17),"",D17+1))</f>
        <v>30</v>
      </c>
      <c r="G17" s="169" t="s">
        <v>125</v>
      </c>
      <c r="H17" s="194">
        <f>IF(F17="","",IF(MONTH(F17+1)&lt;&gt;MONTH(F17),"",F17+1))</f>
        <v>31</v>
      </c>
      <c r="I17" s="169" t="s">
        <v>125</v>
      </c>
      <c r="J17" s="194" t="str">
        <f>IF(H17="","",IF(MONTH(H17+1)&lt;&gt;MONTH(H17),"",H17+1))</f>
        <v/>
      </c>
      <c r="K17" s="171"/>
      <c r="L17" s="55" t="s">
        <v>38</v>
      </c>
      <c r="M17" s="53">
        <f>COUNTIFS(B13:B17:D13:D17:F13:F17:H13:H17:J13:J17,"&gt;0",C13:C17:E13:E17:G13:G17:I13:I17:K13:K17,"=o")</f>
        <v>0</v>
      </c>
      <c r="N17" s="3"/>
      <c r="O17" s="193">
        <f>IF(W16="","",IF(MONTH(W16+3)&lt;&gt;MONTH(W16),"",W16+3))</f>
        <v>25</v>
      </c>
      <c r="P17" s="169"/>
      <c r="Q17" s="194">
        <f>IF(O17="","",IF(MONTH(O17+1)&lt;&gt;MONTH(O17),"",O17+1))</f>
        <v>26</v>
      </c>
      <c r="R17" s="169"/>
      <c r="S17" s="194">
        <f>IF(Q17="","",IF(MONTH(Q17+1)&lt;&gt;MONTH(Q17),"",Q17+1))</f>
        <v>27</v>
      </c>
      <c r="T17" s="169"/>
      <c r="U17" s="194">
        <f>IF(S17="","",IF(MONTH(S17+1)&lt;&gt;MONTH(S17),"",S17+1))</f>
        <v>28</v>
      </c>
      <c r="V17" s="169"/>
      <c r="W17" s="194">
        <f>IF(U17="","",IF(MONTH(U17+1)&lt;&gt;MONTH(U17),"",U17+1))</f>
        <v>29</v>
      </c>
      <c r="X17" s="171"/>
      <c r="Y17" s="55" t="s">
        <v>38</v>
      </c>
      <c r="Z17" s="53">
        <f>COUNTIFS(O13:O17:Q13:Q17:S13:S17:U13:U17:W13:W17,"&gt;0",P13:P17:R13:R17:T13:T17:V13:V17:X13:X17,"=o")</f>
        <v>0</v>
      </c>
      <c r="AA17" s="3"/>
      <c r="AB17" s="193">
        <f>IF(AJ16="","",IF(MONTH(AJ16+3)&lt;&gt;MONTH(AJ16),"",AJ16+3))</f>
        <v>29</v>
      </c>
      <c r="AC17" s="169"/>
      <c r="AD17" s="194">
        <f>IF(AB17="","",IF(MONTH(AB17+1)&lt;&gt;MONTH(AB17),"",AB17+1))</f>
        <v>30</v>
      </c>
      <c r="AE17" s="169"/>
      <c r="AF17" s="194"/>
      <c r="AG17" s="169"/>
      <c r="AH17" s="194" t="str">
        <f>IF(AF17="","",IF(MONTH(AF17+1)&lt;&gt;MONTH(AF17),"",AF17+1))</f>
        <v/>
      </c>
      <c r="AI17" s="169"/>
      <c r="AJ17" s="194" t="str">
        <f>IF(AH17="","",IF(MONTH(AH17+1)&lt;&gt;MONTH(AH17),"",AH17+1))</f>
        <v/>
      </c>
      <c r="AK17" s="171"/>
      <c r="AL17" s="55" t="s">
        <v>38</v>
      </c>
      <c r="AM17" s="53">
        <f>COUNTIFS(AB13:AB17:AD13:AD17:AF13:AF17:AH13:AH17:AJ13:AJ17,"&gt;0",AC13:AC17:AE13:AE17:AG13:AG17:AI13:AI17:AK13:AK17,"=o")</f>
        <v>0</v>
      </c>
      <c r="AN17" s="3"/>
      <c r="AO17" s="312"/>
      <c r="AP17" s="313"/>
      <c r="AQ17" s="313"/>
      <c r="AR17" s="313"/>
      <c r="AS17" s="313"/>
      <c r="AT17" s="314"/>
      <c r="AU17" s="227"/>
      <c r="AV17" s="228"/>
      <c r="AW17" s="8"/>
      <c r="AX17" s="302"/>
      <c r="AY17" s="303"/>
      <c r="AZ17" s="305"/>
    </row>
    <row r="18" spans="2:52" ht="15" customHeight="1" x14ac:dyDescent="0.25">
      <c r="B18" s="164" t="s">
        <v>39</v>
      </c>
      <c r="C18" s="165"/>
      <c r="D18" s="166"/>
      <c r="E18" s="166"/>
      <c r="F18" s="165"/>
      <c r="G18" s="165"/>
      <c r="H18" s="165"/>
      <c r="I18" s="165"/>
      <c r="J18" s="165"/>
      <c r="K18" s="7"/>
      <c r="L18" s="54"/>
      <c r="M18" s="50"/>
      <c r="N18" s="3"/>
      <c r="O18" s="164" t="s">
        <v>39</v>
      </c>
      <c r="P18" s="31"/>
      <c r="Q18" s="31"/>
      <c r="R18" s="31"/>
      <c r="S18" s="31"/>
      <c r="T18" s="31"/>
      <c r="U18" s="31"/>
      <c r="V18" s="31"/>
      <c r="W18" s="31"/>
      <c r="X18" s="3"/>
      <c r="Y18" s="54"/>
      <c r="Z18" s="50"/>
      <c r="AA18" s="3"/>
      <c r="AB18" s="164" t="s">
        <v>39</v>
      </c>
      <c r="AC18" s="31"/>
      <c r="AD18" s="31"/>
      <c r="AE18" s="31"/>
      <c r="AF18" s="31"/>
      <c r="AG18" s="31"/>
      <c r="AH18" s="31"/>
      <c r="AI18" s="31"/>
      <c r="AJ18" s="31"/>
      <c r="AK18" s="3"/>
      <c r="AL18" s="54"/>
      <c r="AM18" s="50"/>
      <c r="AN18" s="3"/>
      <c r="AO18" s="260"/>
      <c r="AP18" s="261"/>
      <c r="AQ18" s="261"/>
      <c r="AR18" s="261"/>
      <c r="AS18" s="261"/>
      <c r="AT18" s="262"/>
      <c r="AU18" s="273"/>
      <c r="AV18" s="274"/>
      <c r="AW18" s="8"/>
      <c r="AX18" s="306" t="s">
        <v>38</v>
      </c>
      <c r="AY18" s="307"/>
      <c r="AZ18" s="308">
        <f>SUM(M17,Z17,AM17,M27,Z27,AM27,M37,Z37,AM37,M47,Z47,AM47)</f>
        <v>0</v>
      </c>
    </row>
    <row r="19" spans="2:52" ht="15" customHeight="1" thickBot="1" x14ac:dyDescent="0.3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56" t="s">
        <v>40</v>
      </c>
      <c r="M19" s="57">
        <f>SUM(M13,M15,M17)</f>
        <v>0</v>
      </c>
      <c r="N19" s="3"/>
      <c r="O19" s="25"/>
      <c r="P19" s="26"/>
      <c r="Q19" s="26"/>
      <c r="R19" s="26"/>
      <c r="S19" s="26"/>
      <c r="T19" s="26"/>
      <c r="U19" s="26"/>
      <c r="V19" s="26"/>
      <c r="W19" s="26"/>
      <c r="X19" s="26"/>
      <c r="Y19" s="56" t="s">
        <v>40</v>
      </c>
      <c r="Z19" s="57">
        <f>SUM(Z13,Z15,Z17)</f>
        <v>5</v>
      </c>
      <c r="AA19" s="3"/>
      <c r="AB19" s="25"/>
      <c r="AC19" s="26"/>
      <c r="AD19" s="26"/>
      <c r="AE19" s="26"/>
      <c r="AF19" s="26"/>
      <c r="AG19" s="26"/>
      <c r="AH19" s="26"/>
      <c r="AI19" s="26"/>
      <c r="AJ19" s="26"/>
      <c r="AK19" s="26"/>
      <c r="AL19" s="56" t="s">
        <v>40</v>
      </c>
      <c r="AM19" s="57">
        <f>SUM(AM13,AM15,AM17)</f>
        <v>22</v>
      </c>
      <c r="AN19" s="3"/>
      <c r="AO19" s="263"/>
      <c r="AP19" s="264"/>
      <c r="AQ19" s="264"/>
      <c r="AR19" s="264"/>
      <c r="AS19" s="264"/>
      <c r="AT19" s="265"/>
      <c r="AU19" s="275"/>
      <c r="AV19" s="276"/>
      <c r="AW19" s="8"/>
      <c r="AX19" s="302"/>
      <c r="AY19" s="303"/>
      <c r="AZ19" s="305"/>
    </row>
    <row r="20" spans="2:52" ht="15" customHeight="1" thickBot="1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27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7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27"/>
      <c r="AM20" s="27"/>
      <c r="AN20" s="3"/>
      <c r="AO20" s="260"/>
      <c r="AP20" s="261"/>
      <c r="AQ20" s="261"/>
      <c r="AR20" s="261"/>
      <c r="AS20" s="261"/>
      <c r="AT20" s="262"/>
      <c r="AU20" s="273"/>
      <c r="AV20" s="274"/>
      <c r="AW20" s="8"/>
      <c r="AX20" s="306" t="s">
        <v>41</v>
      </c>
      <c r="AY20" s="307"/>
      <c r="AZ20" s="308">
        <f>SUM(AZ14:AZ19)</f>
        <v>222</v>
      </c>
    </row>
    <row r="21" spans="2:52" ht="15" customHeight="1" x14ac:dyDescent="0.25">
      <c r="B21" s="244">
        <f>DATE($B$10,10,1)</f>
        <v>45931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6"/>
      <c r="M21" s="49" t="s">
        <v>23</v>
      </c>
      <c r="N21" s="2"/>
      <c r="O21" s="244">
        <f>DATE($B$10,11,1)</f>
        <v>45962</v>
      </c>
      <c r="P21" s="245"/>
      <c r="Q21" s="245"/>
      <c r="R21" s="245"/>
      <c r="S21" s="245"/>
      <c r="T21" s="245"/>
      <c r="U21" s="245"/>
      <c r="V21" s="245"/>
      <c r="W21" s="245"/>
      <c r="X21" s="245"/>
      <c r="Y21" s="246"/>
      <c r="Z21" s="49" t="s">
        <v>23</v>
      </c>
      <c r="AA21" s="2"/>
      <c r="AB21" s="244">
        <f>DATE($B$10,12,1)</f>
        <v>45992</v>
      </c>
      <c r="AC21" s="245"/>
      <c r="AD21" s="245"/>
      <c r="AE21" s="245"/>
      <c r="AF21" s="245"/>
      <c r="AG21" s="245"/>
      <c r="AH21" s="245"/>
      <c r="AI21" s="245"/>
      <c r="AJ21" s="245"/>
      <c r="AK21" s="245"/>
      <c r="AL21" s="246"/>
      <c r="AM21" s="49" t="s">
        <v>23</v>
      </c>
      <c r="AN21" s="2"/>
      <c r="AO21" s="263"/>
      <c r="AP21" s="264"/>
      <c r="AQ21" s="264"/>
      <c r="AR21" s="264"/>
      <c r="AS21" s="264"/>
      <c r="AT21" s="265"/>
      <c r="AU21" s="275"/>
      <c r="AV21" s="276"/>
      <c r="AW21" s="28"/>
      <c r="AX21" s="302"/>
      <c r="AY21" s="303"/>
      <c r="AZ21" s="305"/>
    </row>
    <row r="22" spans="2:52" ht="15" customHeight="1" x14ac:dyDescent="0.25">
      <c r="B22" s="257" t="s">
        <v>26</v>
      </c>
      <c r="C22" s="231"/>
      <c r="D22" s="230" t="s">
        <v>27</v>
      </c>
      <c r="E22" s="231"/>
      <c r="F22" s="230" t="s">
        <v>28</v>
      </c>
      <c r="G22" s="231"/>
      <c r="H22" s="230" t="s">
        <v>29</v>
      </c>
      <c r="I22" s="231"/>
      <c r="J22" s="230" t="s">
        <v>30</v>
      </c>
      <c r="K22" s="231"/>
      <c r="L22" s="41"/>
      <c r="M22" s="50"/>
      <c r="N22" s="3"/>
      <c r="O22" s="257" t="s">
        <v>26</v>
      </c>
      <c r="P22" s="231"/>
      <c r="Q22" s="230" t="s">
        <v>27</v>
      </c>
      <c r="R22" s="231"/>
      <c r="S22" s="230" t="s">
        <v>28</v>
      </c>
      <c r="T22" s="231"/>
      <c r="U22" s="230" t="s">
        <v>29</v>
      </c>
      <c r="V22" s="231"/>
      <c r="W22" s="230" t="s">
        <v>30</v>
      </c>
      <c r="X22" s="231"/>
      <c r="Y22" s="41"/>
      <c r="Z22" s="50"/>
      <c r="AA22" s="3"/>
      <c r="AB22" s="257" t="s">
        <v>26</v>
      </c>
      <c r="AC22" s="231"/>
      <c r="AD22" s="230" t="s">
        <v>27</v>
      </c>
      <c r="AE22" s="231"/>
      <c r="AF22" s="230" t="s">
        <v>28</v>
      </c>
      <c r="AG22" s="231"/>
      <c r="AH22" s="230" t="s">
        <v>29</v>
      </c>
      <c r="AI22" s="231"/>
      <c r="AJ22" s="230" t="s">
        <v>30</v>
      </c>
      <c r="AK22" s="231"/>
      <c r="AL22" s="41"/>
      <c r="AM22" s="50"/>
      <c r="AN22" s="3"/>
      <c r="AO22" s="260"/>
      <c r="AP22" s="261"/>
      <c r="AQ22" s="261"/>
      <c r="AR22" s="261"/>
      <c r="AS22" s="261"/>
      <c r="AT22" s="262"/>
      <c r="AU22" s="273"/>
      <c r="AV22" s="274"/>
      <c r="AW22" s="8"/>
      <c r="AX22" s="8"/>
      <c r="AY22" s="8"/>
      <c r="AZ22" s="8"/>
    </row>
    <row r="23" spans="2:52" ht="17.25" customHeight="1" thickBot="1" x14ac:dyDescent="0.35">
      <c r="B23" s="193" t="str">
        <f>IF(WEEKDAY(B21,2)=1,B21,IF(WEEKDAY(B21,2)&gt;5,B21+(8-WEEKDAY(B21,2)),""))</f>
        <v/>
      </c>
      <c r="C23" s="167"/>
      <c r="D23" s="192"/>
      <c r="E23" s="167"/>
      <c r="F23" s="192">
        <v>1</v>
      </c>
      <c r="G23" s="167"/>
      <c r="H23" s="192">
        <f>IF(F23="",IF(WEEKDAY(B21,2)=MOD(1,7)+3,B21,""),F23+1)</f>
        <v>2</v>
      </c>
      <c r="I23" s="167"/>
      <c r="J23" s="192">
        <f>IF(H23="",IF(WEEKDAY(B21,2)=MOD(1,7)+4,B21,""),H23+1)</f>
        <v>3</v>
      </c>
      <c r="K23" s="170"/>
      <c r="L23" s="52" t="s">
        <v>31</v>
      </c>
      <c r="M23" s="53">
        <f>COUNTIFS(B23:B27:D23:D27:F23:F27:H23:H27:J23:J27,"&gt;0",C23:C27:E23:E27:G23:G27:I23:I27:K23:K27,"")</f>
        <v>23</v>
      </c>
      <c r="N23" s="3"/>
      <c r="O23" s="193">
        <v>3</v>
      </c>
      <c r="P23" s="167"/>
      <c r="Q23" s="192">
        <v>3</v>
      </c>
      <c r="R23" s="167"/>
      <c r="S23" s="192">
        <f>IF(Q23="",IF(WEEKDAY(O21,2)=MOD(1,7)+2,O21,""),Q23+1)</f>
        <v>4</v>
      </c>
      <c r="T23" s="167"/>
      <c r="U23" s="192">
        <f>IF(S23="",IF(WEEKDAY(O21,2)=MOD(1,7)+3,O21,""),S23+1)</f>
        <v>5</v>
      </c>
      <c r="V23" s="167"/>
      <c r="W23" s="192">
        <f>IF(U23="",IF(WEEKDAY(O21,2)=MOD(1,7)+4,O21,""),U23+1)</f>
        <v>6</v>
      </c>
      <c r="X23" s="170"/>
      <c r="Y23" s="52" t="s">
        <v>31</v>
      </c>
      <c r="Z23" s="53">
        <f>COUNTIFS(O23:O27:Q23:Q27:S23:S27:U23:U27:W23:W27,"&gt;0",P23:P27:R23:R27:T23:T27:V23:V27:X23:X27,"")</f>
        <v>20</v>
      </c>
      <c r="AA23" s="3"/>
      <c r="AB23" s="193">
        <v>1</v>
      </c>
      <c r="AC23" s="167"/>
      <c r="AD23" s="192">
        <f>IF(AB23="",IF(WEEKDAY(AB21,2)=MOD(1,7)+1,AB21,""),AB23+1)</f>
        <v>2</v>
      </c>
      <c r="AE23" s="167"/>
      <c r="AF23" s="192">
        <f>IF(AD23="",IF(WEEKDAY(AB21,2)=MOD(1,7)+2,AB21,""),AD23+1)</f>
        <v>3</v>
      </c>
      <c r="AG23" s="167"/>
      <c r="AH23" s="192">
        <f>IF(AF23="",IF(WEEKDAY(AB21,2)=MOD(1,7)+3,AB21,""),AF23+1)</f>
        <v>4</v>
      </c>
      <c r="AI23" s="167"/>
      <c r="AJ23" s="192">
        <f>IF(AH23="",IF(WEEKDAY(AB21,2)=MOD(1,7)+4,AB21,""),AH23+1)</f>
        <v>5</v>
      </c>
      <c r="AK23" s="170"/>
      <c r="AL23" s="52" t="s">
        <v>31</v>
      </c>
      <c r="AM23" s="53">
        <f>COUNTIFS(AB23:AB27:AD23:AD27:AF23:AF27:AH23:AH27:AJ23:AJ27,"&gt;0",AC23:AC27:AE23:AE27:AG23:AG27:AI23:AI27:AK23:AK27,"")</f>
        <v>23</v>
      </c>
      <c r="AN23" s="3"/>
      <c r="AO23" s="263"/>
      <c r="AP23" s="264"/>
      <c r="AQ23" s="264"/>
      <c r="AR23" s="264"/>
      <c r="AS23" s="264"/>
      <c r="AT23" s="265"/>
      <c r="AU23" s="275"/>
      <c r="AV23" s="276"/>
      <c r="AW23" s="29"/>
      <c r="AX23" s="58"/>
      <c r="AY23" s="17"/>
      <c r="AZ23" s="21"/>
    </row>
    <row r="24" spans="2:52" ht="17.25" customHeight="1" x14ac:dyDescent="0.25">
      <c r="B24" s="193">
        <f>J23+3</f>
        <v>6</v>
      </c>
      <c r="C24" s="167"/>
      <c r="D24" s="192">
        <f>B24+1</f>
        <v>7</v>
      </c>
      <c r="E24" s="167"/>
      <c r="F24" s="192">
        <f>D24+1</f>
        <v>8</v>
      </c>
      <c r="G24" s="167"/>
      <c r="H24" s="192">
        <f>F24+1</f>
        <v>9</v>
      </c>
      <c r="I24" s="167"/>
      <c r="J24" s="192">
        <f>H24+1</f>
        <v>10</v>
      </c>
      <c r="K24" s="170"/>
      <c r="L24" s="54"/>
      <c r="M24" s="50"/>
      <c r="N24" s="3"/>
      <c r="O24" s="193">
        <f>W23+3</f>
        <v>9</v>
      </c>
      <c r="P24" s="167"/>
      <c r="Q24" s="192">
        <f>O24+1</f>
        <v>10</v>
      </c>
      <c r="R24" s="167"/>
      <c r="S24" s="192">
        <f>Q24+1</f>
        <v>11</v>
      </c>
      <c r="T24" s="167"/>
      <c r="U24" s="192">
        <f>S24+1</f>
        <v>12</v>
      </c>
      <c r="V24" s="167"/>
      <c r="W24" s="192">
        <f>U24+1</f>
        <v>13</v>
      </c>
      <c r="X24" s="170"/>
      <c r="Y24" s="54"/>
      <c r="Z24" s="50"/>
      <c r="AA24" s="3"/>
      <c r="AB24" s="193">
        <f>AJ23+3</f>
        <v>8</v>
      </c>
      <c r="AC24" s="167"/>
      <c r="AD24" s="192">
        <f>AB24+1</f>
        <v>9</v>
      </c>
      <c r="AE24" s="167"/>
      <c r="AF24" s="192">
        <f>AD24+1</f>
        <v>10</v>
      </c>
      <c r="AG24" s="167"/>
      <c r="AH24" s="192">
        <f>AF24+1</f>
        <v>11</v>
      </c>
      <c r="AI24" s="167"/>
      <c r="AJ24" s="192">
        <f>AH24+1</f>
        <v>12</v>
      </c>
      <c r="AK24" s="170"/>
      <c r="AL24" s="54"/>
      <c r="AM24" s="50"/>
      <c r="AN24" s="3"/>
      <c r="AO24" s="260"/>
      <c r="AP24" s="261"/>
      <c r="AQ24" s="261"/>
      <c r="AR24" s="261"/>
      <c r="AS24" s="261"/>
      <c r="AT24" s="262"/>
      <c r="AU24" s="273"/>
      <c r="AV24" s="274"/>
      <c r="AW24" s="29"/>
      <c r="AX24" s="210" t="s">
        <v>42</v>
      </c>
      <c r="AY24" s="211"/>
      <c r="AZ24" s="212"/>
    </row>
    <row r="25" spans="2:52" ht="17.25" customHeight="1" x14ac:dyDescent="0.25">
      <c r="B25" s="193">
        <f>J24+3</f>
        <v>13</v>
      </c>
      <c r="C25" s="167"/>
      <c r="D25" s="192">
        <f>B25+1</f>
        <v>14</v>
      </c>
      <c r="E25" s="167"/>
      <c r="F25" s="192">
        <f>D25+1</f>
        <v>15</v>
      </c>
      <c r="G25" s="167"/>
      <c r="H25" s="192">
        <f>F25+1</f>
        <v>16</v>
      </c>
      <c r="I25" s="167"/>
      <c r="J25" s="192">
        <f>H25+1</f>
        <v>17</v>
      </c>
      <c r="K25" s="168"/>
      <c r="L25" s="55" t="s">
        <v>34</v>
      </c>
      <c r="M25" s="53">
        <f>COUNTIFS(B23:B27:D23:D27:F23:F27:H23:H27:J23:J27,"&gt;0",C23:C27:E23:E27:G23:G27:I23:I27:K23:K27,"=H")</f>
        <v>0</v>
      </c>
      <c r="N25" s="3"/>
      <c r="O25" s="193">
        <f>W24+3</f>
        <v>16</v>
      </c>
      <c r="P25" s="167"/>
      <c r="Q25" s="192">
        <f>O25+1</f>
        <v>17</v>
      </c>
      <c r="R25" s="167"/>
      <c r="S25" s="192">
        <f>Q25+1</f>
        <v>18</v>
      </c>
      <c r="T25" s="167"/>
      <c r="U25" s="192">
        <f>S25+1</f>
        <v>19</v>
      </c>
      <c r="V25" s="167"/>
      <c r="W25" s="192">
        <f>U25+1</f>
        <v>20</v>
      </c>
      <c r="X25" s="168"/>
      <c r="Y25" s="55" t="s">
        <v>34</v>
      </c>
      <c r="Z25" s="53">
        <f>COUNTIFS(O23:O27:Q23:Q27:S23:S27:U23:U27:W23:W27,"&gt;0",P23:P27:R23:R27:T23:T27:V23:V27:X23:X27,"=H")</f>
        <v>0</v>
      </c>
      <c r="AA25" s="3"/>
      <c r="AB25" s="193">
        <f>AJ24+3</f>
        <v>15</v>
      </c>
      <c r="AC25" s="167"/>
      <c r="AD25" s="192">
        <f>AB25+1</f>
        <v>16</v>
      </c>
      <c r="AE25" s="167"/>
      <c r="AF25" s="192">
        <f>AD25+1</f>
        <v>17</v>
      </c>
      <c r="AG25" s="167"/>
      <c r="AH25" s="192">
        <f>AF25+1</f>
        <v>18</v>
      </c>
      <c r="AI25" s="167"/>
      <c r="AJ25" s="192">
        <f>AH25+1</f>
        <v>19</v>
      </c>
      <c r="AK25" s="168"/>
      <c r="AL25" s="55" t="s">
        <v>34</v>
      </c>
      <c r="AM25" s="53">
        <f>COUNTIFS(AB23:AB27:AD23:AD27:AF23:AF27:AH23:AH27:AJ23:AJ27,"&gt;0",AC23:AC27:AE23:AE27:AG23:AG27:AI23:AI27:AK23:AK27,"=H")</f>
        <v>0</v>
      </c>
      <c r="AN25" s="3"/>
      <c r="AO25" s="263"/>
      <c r="AP25" s="264"/>
      <c r="AQ25" s="264"/>
      <c r="AR25" s="264"/>
      <c r="AS25" s="264"/>
      <c r="AT25" s="265"/>
      <c r="AU25" s="275"/>
      <c r="AV25" s="276"/>
      <c r="AW25" s="29"/>
      <c r="AX25" s="213"/>
      <c r="AY25" s="214"/>
      <c r="AZ25" s="215"/>
    </row>
    <row r="26" spans="2:52" ht="17.25" customHeight="1" x14ac:dyDescent="0.25">
      <c r="B26" s="193">
        <f>J25+3</f>
        <v>20</v>
      </c>
      <c r="C26" s="167"/>
      <c r="D26" s="192">
        <f>B26+1</f>
        <v>21</v>
      </c>
      <c r="E26" s="167"/>
      <c r="F26" s="192">
        <f>D26+1</f>
        <v>22</v>
      </c>
      <c r="G26" s="167"/>
      <c r="H26" s="192">
        <f>F26+1</f>
        <v>23</v>
      </c>
      <c r="I26" s="167"/>
      <c r="J26" s="192">
        <f>H26+1</f>
        <v>24</v>
      </c>
      <c r="K26" s="168"/>
      <c r="L26" s="54"/>
      <c r="M26" s="50"/>
      <c r="N26" s="3"/>
      <c r="O26" s="193">
        <f>W25+3</f>
        <v>23</v>
      </c>
      <c r="P26" s="167"/>
      <c r="Q26" s="192">
        <f>O26+1</f>
        <v>24</v>
      </c>
      <c r="R26" s="167"/>
      <c r="S26" s="192">
        <f>Q26+1</f>
        <v>25</v>
      </c>
      <c r="T26" s="167"/>
      <c r="U26" s="192">
        <f>S26+1</f>
        <v>26</v>
      </c>
      <c r="V26" s="167"/>
      <c r="W26" s="192">
        <f>U26+1</f>
        <v>27</v>
      </c>
      <c r="X26" s="168"/>
      <c r="Y26" s="54"/>
      <c r="Z26" s="50"/>
      <c r="AA26" s="3"/>
      <c r="AB26" s="193">
        <f>AJ25+3</f>
        <v>22</v>
      </c>
      <c r="AC26" s="167"/>
      <c r="AD26" s="192">
        <f>AB26+1</f>
        <v>23</v>
      </c>
      <c r="AE26" s="167"/>
      <c r="AF26" s="192">
        <f>AD26+1</f>
        <v>24</v>
      </c>
      <c r="AG26" s="167"/>
      <c r="AH26" s="192">
        <f>AF26+1</f>
        <v>25</v>
      </c>
      <c r="AI26" s="167"/>
      <c r="AJ26" s="192">
        <f>AH26+1</f>
        <v>26</v>
      </c>
      <c r="AK26" s="168"/>
      <c r="AL26" s="54"/>
      <c r="AM26" s="50"/>
      <c r="AN26" s="3"/>
      <c r="AO26" s="260"/>
      <c r="AP26" s="261"/>
      <c r="AQ26" s="261"/>
      <c r="AR26" s="261"/>
      <c r="AS26" s="261"/>
      <c r="AT26" s="262"/>
      <c r="AU26" s="273"/>
      <c r="AV26" s="274"/>
      <c r="AW26" s="3"/>
      <c r="AX26" s="213"/>
      <c r="AY26" s="214"/>
      <c r="AZ26" s="215"/>
    </row>
    <row r="27" spans="2:52" ht="17.25" customHeight="1" thickBot="1" x14ac:dyDescent="0.3">
      <c r="B27" s="195">
        <f>IF(J26="","",IF(MONTH(J26+3)&lt;&gt;MONTH(J26),"",J26+3))</f>
        <v>27</v>
      </c>
      <c r="C27" s="169"/>
      <c r="D27" s="194">
        <f>IF(B27="","",IF(MONTH(B27+1)&lt;&gt;MONTH(B27),"",B27+1))</f>
        <v>28</v>
      </c>
      <c r="E27" s="169"/>
      <c r="F27" s="194">
        <f>IF(D27="","",IF(MONTH(D27+1)&lt;&gt;MONTH(D27),"",D27+1))</f>
        <v>29</v>
      </c>
      <c r="G27" s="169"/>
      <c r="H27" s="194">
        <f>IF(F27="","",IF(MONTH(F27+1)&lt;&gt;MONTH(F27),"",F27+1))</f>
        <v>30</v>
      </c>
      <c r="I27" s="169"/>
      <c r="J27" s="194">
        <f>IF(H27="","",IF(MONTH(H27+1)&lt;&gt;MONTH(H27),"",H27+1))</f>
        <v>31</v>
      </c>
      <c r="K27" s="196"/>
      <c r="L27" s="55" t="s">
        <v>38</v>
      </c>
      <c r="M27" s="53">
        <f>COUNTIFS(B23:B27:D23:D27:F23:F27:H23:H27:J23:J27,"&gt;0",C23:C27:E23:E27:G23:G27:I23:I27:K23:K27,"=o")</f>
        <v>0</v>
      </c>
      <c r="N27" s="3"/>
      <c r="O27" s="195"/>
      <c r="P27" s="169"/>
      <c r="Q27" s="194"/>
      <c r="R27" s="169"/>
      <c r="S27" s="194" t="str">
        <f>IF(Q27="","",IF(MONTH(Q27+1)&lt;&gt;MONTH(Q27),"",Q27+1))</f>
        <v/>
      </c>
      <c r="T27" s="169"/>
      <c r="U27" s="194" t="str">
        <f>IF(S27="","",IF(MONTH(S27+1)&lt;&gt;MONTH(S27),"",S27+1))</f>
        <v/>
      </c>
      <c r="V27" s="169"/>
      <c r="W27" s="194" t="str">
        <f>IF(U27="","",IF(MONTH(U27+1)&lt;&gt;MONTH(U27),"",U27+1))</f>
        <v/>
      </c>
      <c r="X27" s="196"/>
      <c r="Y27" s="55" t="s">
        <v>38</v>
      </c>
      <c r="Z27" s="53">
        <f>COUNTIFS(O23:O27:Q23:Q27:S23:S27:U23:U27:W23:W27,"&gt;0",P23:P27:R23:R27:T23:T27:V23:V27:X23:X27,"=o")</f>
        <v>0</v>
      </c>
      <c r="AA27" s="3"/>
      <c r="AB27" s="195">
        <f>IF(AJ26="","",IF(MONTH(AJ26+3)&lt;&gt;MONTH(AJ26),"",AJ26+3))</f>
        <v>29</v>
      </c>
      <c r="AC27" s="169"/>
      <c r="AD27" s="194">
        <f>IF(AB27="","",IF(MONTH(AB27+1)&lt;&gt;MONTH(AB27),"",AB27+1))</f>
        <v>30</v>
      </c>
      <c r="AE27" s="169"/>
      <c r="AF27" s="194">
        <f>IF(AD27="","",IF(MONTH(AD27+1)&lt;&gt;MONTH(AD27),"",AD27+1))</f>
        <v>31</v>
      </c>
      <c r="AG27" s="169"/>
      <c r="AH27" s="194" t="str">
        <f>IF(AF27="","",IF(MONTH(AF27+1)&lt;&gt;MONTH(AF27),"",AF27+1))</f>
        <v/>
      </c>
      <c r="AI27" s="169"/>
      <c r="AJ27" s="194" t="str">
        <f>IF(AH27="","",IF(MONTH(AH27+1)&lt;&gt;MONTH(AH27),"",AH27+1))</f>
        <v/>
      </c>
      <c r="AK27" s="196"/>
      <c r="AL27" s="55" t="s">
        <v>38</v>
      </c>
      <c r="AM27" s="53">
        <f>COUNTIFS(AB23:AB27:AD23:AD27:AF23:AF27:AH23:AH27:AJ23:AJ27,"&gt;0",AC23:AC27:AE23:AE27:AG23:AG27:AI23:AI27:AK23:AK27,"=o")</f>
        <v>0</v>
      </c>
      <c r="AN27" s="3"/>
      <c r="AO27" s="263"/>
      <c r="AP27" s="264"/>
      <c r="AQ27" s="264"/>
      <c r="AR27" s="264"/>
      <c r="AS27" s="264"/>
      <c r="AT27" s="265"/>
      <c r="AU27" s="275"/>
      <c r="AV27" s="276"/>
      <c r="AW27" s="3"/>
      <c r="AX27" s="213"/>
      <c r="AY27" s="214"/>
      <c r="AZ27" s="215"/>
    </row>
    <row r="28" spans="2:52" ht="15" customHeight="1" x14ac:dyDescent="0.25">
      <c r="B28" s="164" t="s">
        <v>39</v>
      </c>
      <c r="C28" s="31"/>
      <c r="D28" s="31"/>
      <c r="E28" s="31"/>
      <c r="F28" s="31"/>
      <c r="G28" s="31"/>
      <c r="H28" s="31"/>
      <c r="I28" s="31"/>
      <c r="J28" s="31"/>
      <c r="K28" s="197"/>
      <c r="L28" s="54"/>
      <c r="M28" s="50"/>
      <c r="N28" s="3"/>
      <c r="O28" s="164" t="s">
        <v>39</v>
      </c>
      <c r="P28" s="31"/>
      <c r="Q28" s="31"/>
      <c r="R28" s="31"/>
      <c r="S28" s="31"/>
      <c r="T28" s="31"/>
      <c r="U28" s="31"/>
      <c r="V28" s="31"/>
      <c r="W28" s="31"/>
      <c r="X28" s="197"/>
      <c r="Y28" s="54"/>
      <c r="Z28" s="50"/>
      <c r="AA28" s="3"/>
      <c r="AB28" s="164" t="s">
        <v>39</v>
      </c>
      <c r="AC28" s="31"/>
      <c r="AD28" s="31"/>
      <c r="AE28" s="31"/>
      <c r="AF28" s="31"/>
      <c r="AG28" s="31"/>
      <c r="AH28" s="31"/>
      <c r="AI28" s="31"/>
      <c r="AJ28" s="31"/>
      <c r="AK28" s="197"/>
      <c r="AL28" s="54"/>
      <c r="AM28" s="50"/>
      <c r="AN28" s="3"/>
      <c r="AO28" s="260"/>
      <c r="AP28" s="261"/>
      <c r="AQ28" s="261"/>
      <c r="AR28" s="261"/>
      <c r="AS28" s="261"/>
      <c r="AT28" s="262"/>
      <c r="AU28" s="273"/>
      <c r="AV28" s="274"/>
      <c r="AW28" s="8"/>
      <c r="AX28" s="213"/>
      <c r="AY28" s="214"/>
      <c r="AZ28" s="215"/>
    </row>
    <row r="29" spans="2:52" ht="15" customHeight="1" thickBot="1" x14ac:dyDescent="0.3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56" t="s">
        <v>40</v>
      </c>
      <c r="M29" s="57">
        <f>SUM(M23,M25,M27)</f>
        <v>23</v>
      </c>
      <c r="N29" s="2"/>
      <c r="O29" s="25"/>
      <c r="P29" s="26"/>
      <c r="Q29" s="26"/>
      <c r="R29" s="26"/>
      <c r="S29" s="26"/>
      <c r="T29" s="26"/>
      <c r="U29" s="26"/>
      <c r="V29" s="26"/>
      <c r="W29" s="26"/>
      <c r="X29" s="26"/>
      <c r="Y29" s="56" t="s">
        <v>40</v>
      </c>
      <c r="Z29" s="57">
        <f>SUM(Z23,Z25,Z27)</f>
        <v>20</v>
      </c>
      <c r="AA29" s="2"/>
      <c r="AB29" s="25"/>
      <c r="AC29" s="26"/>
      <c r="AD29" s="26"/>
      <c r="AE29" s="26"/>
      <c r="AF29" s="26"/>
      <c r="AG29" s="26"/>
      <c r="AH29" s="26"/>
      <c r="AI29" s="26"/>
      <c r="AJ29" s="26"/>
      <c r="AK29" s="26"/>
      <c r="AL29" s="56" t="s">
        <v>40</v>
      </c>
      <c r="AM29" s="57">
        <f>SUM(AM23,AM25,AM27)</f>
        <v>23</v>
      </c>
      <c r="AN29" s="2"/>
      <c r="AO29" s="263"/>
      <c r="AP29" s="264"/>
      <c r="AQ29" s="264"/>
      <c r="AR29" s="264"/>
      <c r="AS29" s="264"/>
      <c r="AT29" s="265"/>
      <c r="AU29" s="275"/>
      <c r="AV29" s="276"/>
      <c r="AW29" s="30"/>
      <c r="AX29" s="216"/>
      <c r="AY29" s="217"/>
      <c r="AZ29" s="218"/>
    </row>
    <row r="30" spans="2:52" ht="15" customHeight="1" thickBo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27"/>
      <c r="M30" s="3"/>
      <c r="N30" s="2" t="s">
        <v>43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27"/>
      <c r="Z30" s="3"/>
      <c r="AA30" s="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7"/>
      <c r="AM30" s="27"/>
      <c r="AN30" s="2"/>
      <c r="AO30" s="260"/>
      <c r="AP30" s="261"/>
      <c r="AQ30" s="261"/>
      <c r="AR30" s="261"/>
      <c r="AS30" s="261"/>
      <c r="AT30" s="262"/>
      <c r="AU30" s="273"/>
      <c r="AV30" s="274"/>
      <c r="AW30" s="30"/>
      <c r="AX30" s="30"/>
      <c r="AY30" s="59"/>
    </row>
    <row r="31" spans="2:52" ht="15" customHeight="1" x14ac:dyDescent="0.3">
      <c r="B31" s="244">
        <f>DATE($B$10+1,1,1)</f>
        <v>46023</v>
      </c>
      <c r="C31" s="245"/>
      <c r="D31" s="245"/>
      <c r="E31" s="245"/>
      <c r="F31" s="245"/>
      <c r="G31" s="245"/>
      <c r="H31" s="245"/>
      <c r="I31" s="245"/>
      <c r="J31" s="245"/>
      <c r="K31" s="245"/>
      <c r="L31" s="246"/>
      <c r="M31" s="49" t="s">
        <v>23</v>
      </c>
      <c r="N31" s="2"/>
      <c r="O31" s="244">
        <f>DATE($B$10+1,2,1)</f>
        <v>46054</v>
      </c>
      <c r="P31" s="245"/>
      <c r="Q31" s="245"/>
      <c r="R31" s="245"/>
      <c r="S31" s="245"/>
      <c r="T31" s="245"/>
      <c r="U31" s="245"/>
      <c r="V31" s="245"/>
      <c r="W31" s="245"/>
      <c r="X31" s="245"/>
      <c r="Y31" s="246"/>
      <c r="Z31" s="49" t="s">
        <v>23</v>
      </c>
      <c r="AA31" s="2"/>
      <c r="AB31" s="244">
        <f>DATE($B$10+1,3,1)</f>
        <v>46082</v>
      </c>
      <c r="AC31" s="245"/>
      <c r="AD31" s="245"/>
      <c r="AE31" s="245"/>
      <c r="AF31" s="245"/>
      <c r="AG31" s="245"/>
      <c r="AH31" s="245"/>
      <c r="AI31" s="245"/>
      <c r="AJ31" s="245"/>
      <c r="AK31" s="245"/>
      <c r="AL31" s="246"/>
      <c r="AM31" s="49" t="s">
        <v>23</v>
      </c>
      <c r="AN31" s="2"/>
      <c r="AO31" s="263"/>
      <c r="AP31" s="264"/>
      <c r="AQ31" s="264"/>
      <c r="AR31" s="264"/>
      <c r="AS31" s="264"/>
      <c r="AT31" s="265"/>
      <c r="AU31" s="275"/>
      <c r="AV31" s="276"/>
      <c r="AW31" s="28"/>
      <c r="AX31" s="28"/>
      <c r="AY31" s="17"/>
      <c r="AZ31" s="21"/>
    </row>
    <row r="32" spans="2:52" ht="15" customHeight="1" thickBot="1" x14ac:dyDescent="0.3">
      <c r="B32" s="257" t="s">
        <v>26</v>
      </c>
      <c r="C32" s="231"/>
      <c r="D32" s="230" t="s">
        <v>27</v>
      </c>
      <c r="E32" s="231"/>
      <c r="F32" s="230" t="s">
        <v>28</v>
      </c>
      <c r="G32" s="231"/>
      <c r="H32" s="230" t="s">
        <v>29</v>
      </c>
      <c r="I32" s="231"/>
      <c r="J32" s="230" t="s">
        <v>30</v>
      </c>
      <c r="K32" s="231"/>
      <c r="L32" s="41"/>
      <c r="M32" s="50"/>
      <c r="N32" s="3"/>
      <c r="O32" s="257" t="s">
        <v>26</v>
      </c>
      <c r="P32" s="231"/>
      <c r="Q32" s="230" t="s">
        <v>27</v>
      </c>
      <c r="R32" s="231"/>
      <c r="S32" s="230" t="s">
        <v>28</v>
      </c>
      <c r="T32" s="231"/>
      <c r="U32" s="230" t="s">
        <v>29</v>
      </c>
      <c r="V32" s="231"/>
      <c r="W32" s="230" t="s">
        <v>30</v>
      </c>
      <c r="X32" s="231"/>
      <c r="Y32" s="41"/>
      <c r="Z32" s="50"/>
      <c r="AA32" s="3"/>
      <c r="AB32" s="257" t="s">
        <v>26</v>
      </c>
      <c r="AC32" s="231"/>
      <c r="AD32" s="230" t="s">
        <v>27</v>
      </c>
      <c r="AE32" s="231"/>
      <c r="AF32" s="230" t="s">
        <v>28</v>
      </c>
      <c r="AG32" s="231"/>
      <c r="AH32" s="230" t="s">
        <v>29</v>
      </c>
      <c r="AI32" s="231"/>
      <c r="AJ32" s="230" t="s">
        <v>30</v>
      </c>
      <c r="AK32" s="231"/>
      <c r="AL32" s="41"/>
      <c r="AM32" s="50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16"/>
    </row>
    <row r="33" spans="2:52" ht="17.25" customHeight="1" x14ac:dyDescent="0.25">
      <c r="B33" s="193" t="str">
        <f>IF(WEEKDAY(B31,2)=1,B31,IF(WEEKDAY(B31,2)&gt;5,B31+(8-WEEKDAY(B31,2)),""))</f>
        <v/>
      </c>
      <c r="C33" s="167"/>
      <c r="D33" s="192" t="str">
        <f>IF(B33="",IF(WEEKDAY(B31,2)=MOD(1,7)+1,B31,""),B33+1)</f>
        <v/>
      </c>
      <c r="E33" s="167"/>
      <c r="F33" s="192"/>
      <c r="G33" s="167"/>
      <c r="H33" s="192">
        <v>1</v>
      </c>
      <c r="I33" s="167"/>
      <c r="J33" s="192">
        <f>IF(H33="",IF(WEEKDAY(B31,2)=MOD(1,7)+4,B31,""),H33+1)</f>
        <v>2</v>
      </c>
      <c r="K33" s="170"/>
      <c r="L33" s="52" t="s">
        <v>31</v>
      </c>
      <c r="M33" s="53">
        <f>COUNTIFS(B33:B37:D33:D37:F33:F37:H33:H37:J33:J37,"&gt;0",C33:C37:E33:E37:G33:G37:I33:I37:K33:K37,"")</f>
        <v>22</v>
      </c>
      <c r="N33" s="3"/>
      <c r="O33" s="193">
        <v>2</v>
      </c>
      <c r="P33" s="167"/>
      <c r="Q33" s="192">
        <f>IF(O33="",IF(WEEKDAY(O31,2)=MOD(1,7)+1,O31,""),O33+1)</f>
        <v>3</v>
      </c>
      <c r="R33" s="167"/>
      <c r="S33" s="192">
        <f>IF(Q33="",IF(WEEKDAY(O31,2)=MOD(1,7)+2,O31,""),Q33+1)</f>
        <v>4</v>
      </c>
      <c r="T33" s="167"/>
      <c r="U33" s="192">
        <f>IF(S33="",IF(WEEKDAY(O31,2)=MOD(1,7)+3,O31,""),S33+1)</f>
        <v>5</v>
      </c>
      <c r="V33" s="167"/>
      <c r="W33" s="192">
        <f>IF(U33="",IF(WEEKDAY(O31,2)=MOD(1,7)+4,O31,""),U33+1)</f>
        <v>6</v>
      </c>
      <c r="X33" s="170"/>
      <c r="Y33" s="52" t="s">
        <v>31</v>
      </c>
      <c r="Z33" s="53">
        <f>COUNTIFS(O33:O37:Q33:Q37:S33:S37:U33:U37:W33:W37,"&gt;0",P33:P37:R33:R37:T33:T37:V33:V37:X33:X37,"")</f>
        <v>20</v>
      </c>
      <c r="AA33" s="3"/>
      <c r="AB33" s="193">
        <f>IF(WEEKDAY(AB31,2)=1,AB31,IF(WEEKDAY(AB31,2)&gt;5,AB31+(8-WEEKDAY(AB31,2)),""))</f>
        <v>46083</v>
      </c>
      <c r="AC33" s="167"/>
      <c r="AD33" s="192">
        <f>IF(AB33="",IF(WEEKDAY(AB31,2)=MOD(1,7)+1,AB31,""),AB33+1)</f>
        <v>46084</v>
      </c>
      <c r="AE33" s="167"/>
      <c r="AF33" s="192">
        <f>IF(AD33="",IF(WEEKDAY(AB31,2)=MOD(1,7)+2,AB31,""),AD33+1)</f>
        <v>46085</v>
      </c>
      <c r="AG33" s="167"/>
      <c r="AH33" s="192">
        <f>IF(AF33="",IF(WEEKDAY(AB31,2)=MOD(1,7)+3,AB31,""),AF33+1)</f>
        <v>46086</v>
      </c>
      <c r="AI33" s="167"/>
      <c r="AJ33" s="192">
        <f>IF(AH33="",IF(WEEKDAY(AB31,2)=MOD(1,7)+4,AB31,""),AH33+1)</f>
        <v>46087</v>
      </c>
      <c r="AK33" s="170"/>
      <c r="AL33" s="52" t="s">
        <v>31</v>
      </c>
      <c r="AM33" s="53">
        <f>COUNTIFS(AB33:AB37:AD33:AD37:AF33:AF37:AH33:AH37:AJ33:AJ37,"&gt;0",AC33:AC37:AE33:AE37:AG33:AG37:AI33:AI37:AK33:AK37,"")</f>
        <v>22</v>
      </c>
      <c r="AN33" s="3"/>
      <c r="AO33" s="291" t="s">
        <v>44</v>
      </c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3"/>
    </row>
    <row r="34" spans="2:52" ht="17.25" customHeight="1" thickBot="1" x14ac:dyDescent="0.3">
      <c r="B34" s="193">
        <f>J33+3</f>
        <v>5</v>
      </c>
      <c r="C34" s="167"/>
      <c r="D34" s="192">
        <f>B34+1</f>
        <v>6</v>
      </c>
      <c r="E34" s="167"/>
      <c r="F34" s="192">
        <f>D34+1</f>
        <v>7</v>
      </c>
      <c r="G34" s="167"/>
      <c r="H34" s="192">
        <f>F34+1</f>
        <v>8</v>
      </c>
      <c r="I34" s="167"/>
      <c r="J34" s="192">
        <f>H34+1</f>
        <v>9</v>
      </c>
      <c r="K34" s="170"/>
      <c r="L34" s="54"/>
      <c r="M34" s="50"/>
      <c r="N34" s="3"/>
      <c r="O34" s="193">
        <f>W33+3</f>
        <v>9</v>
      </c>
      <c r="P34" s="167"/>
      <c r="Q34" s="192">
        <f>O34+1</f>
        <v>10</v>
      </c>
      <c r="R34" s="167"/>
      <c r="S34" s="192">
        <f>Q34+1</f>
        <v>11</v>
      </c>
      <c r="T34" s="167"/>
      <c r="U34" s="192">
        <f>S34+1</f>
        <v>12</v>
      </c>
      <c r="V34" s="167"/>
      <c r="W34" s="192">
        <f>U34+1</f>
        <v>13</v>
      </c>
      <c r="X34" s="170"/>
      <c r="Y34" s="54"/>
      <c r="Z34" s="50"/>
      <c r="AA34" s="3"/>
      <c r="AB34" s="193">
        <f>AJ33+3</f>
        <v>46090</v>
      </c>
      <c r="AC34" s="167"/>
      <c r="AD34" s="192">
        <f>AB34+1</f>
        <v>46091</v>
      </c>
      <c r="AE34" s="167"/>
      <c r="AF34" s="192">
        <f>AD34+1</f>
        <v>46092</v>
      </c>
      <c r="AG34" s="167"/>
      <c r="AH34" s="192">
        <f>AF34+1</f>
        <v>46093</v>
      </c>
      <c r="AI34" s="167"/>
      <c r="AJ34" s="192">
        <f>AH34+1</f>
        <v>46094</v>
      </c>
      <c r="AK34" s="170"/>
      <c r="AL34" s="54"/>
      <c r="AM34" s="50"/>
      <c r="AN34" s="3"/>
      <c r="AO34" s="294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6"/>
    </row>
    <row r="35" spans="2:52" ht="17.25" customHeight="1" x14ac:dyDescent="0.25">
      <c r="B35" s="193">
        <f>J34+3</f>
        <v>12</v>
      </c>
      <c r="C35" s="167"/>
      <c r="D35" s="192">
        <f>B35+1</f>
        <v>13</v>
      </c>
      <c r="E35" s="167"/>
      <c r="F35" s="192">
        <f>D35+1</f>
        <v>14</v>
      </c>
      <c r="G35" s="167"/>
      <c r="H35" s="192">
        <f>F35+1</f>
        <v>15</v>
      </c>
      <c r="I35" s="167"/>
      <c r="J35" s="192">
        <f>H35+1</f>
        <v>16</v>
      </c>
      <c r="K35" s="168"/>
      <c r="L35" s="55" t="s">
        <v>34</v>
      </c>
      <c r="M35" s="53">
        <f>COUNTIFS(B33:B37:D33:D37:F33:F37:H33:H37:J33:J37,"&gt;0",C33:C37:E33:E37:G33:G37:I33:I37:K33:K37,"=H")</f>
        <v>0</v>
      </c>
      <c r="N35" s="3"/>
      <c r="O35" s="193">
        <f>W34+3</f>
        <v>16</v>
      </c>
      <c r="P35" s="167"/>
      <c r="Q35" s="192">
        <f>O35+1</f>
        <v>17</v>
      </c>
      <c r="R35" s="167"/>
      <c r="S35" s="192">
        <f>Q35+1</f>
        <v>18</v>
      </c>
      <c r="T35" s="167"/>
      <c r="U35" s="192">
        <f>S35+1</f>
        <v>19</v>
      </c>
      <c r="V35" s="167"/>
      <c r="W35" s="192">
        <f>U35+1</f>
        <v>20</v>
      </c>
      <c r="X35" s="168"/>
      <c r="Y35" s="55" t="s">
        <v>34</v>
      </c>
      <c r="Z35" s="53">
        <f>COUNTIFS(O33:O37:Q33:Q37:S33:S37:U33:U37:W33:W37,"&gt;0",P33:P37:R33:R37:T33:T37:V33:V37:X33:X37,"=H")</f>
        <v>0</v>
      </c>
      <c r="AA35" s="3"/>
      <c r="AB35" s="193">
        <f>AJ34+3</f>
        <v>46097</v>
      </c>
      <c r="AC35" s="167"/>
      <c r="AD35" s="192">
        <f>AB35+1</f>
        <v>46098</v>
      </c>
      <c r="AE35" s="167"/>
      <c r="AF35" s="192">
        <f>AD35+1</f>
        <v>46099</v>
      </c>
      <c r="AG35" s="167"/>
      <c r="AH35" s="192">
        <f>AF35+1</f>
        <v>46100</v>
      </c>
      <c r="AI35" s="167"/>
      <c r="AJ35" s="192">
        <f>AH35+1</f>
        <v>46101</v>
      </c>
      <c r="AK35" s="168"/>
      <c r="AL35" s="55" t="s">
        <v>34</v>
      </c>
      <c r="AM35" s="53">
        <f>COUNTIFS(AB33:AB37:AD33:AD37:AF33:AF37:AH33:AH37:AJ33:AJ37,"&gt;0",AC33:AC37:AE33:AE37:AG33:AG37:AI33:AI37:AK33:AK37,"=H")</f>
        <v>0</v>
      </c>
      <c r="AN35" s="3"/>
      <c r="AO35" s="289"/>
      <c r="AP35" s="290"/>
      <c r="AQ35" s="135"/>
      <c r="AR35" s="135"/>
      <c r="AS35" s="134"/>
      <c r="AT35" s="133"/>
      <c r="AU35" s="297" t="s">
        <v>45</v>
      </c>
      <c r="AV35" s="298"/>
      <c r="AW35" s="298"/>
      <c r="AX35" s="298"/>
      <c r="AY35" s="298"/>
      <c r="AZ35" s="299"/>
    </row>
    <row r="36" spans="2:52" ht="17.25" customHeight="1" x14ac:dyDescent="0.25">
      <c r="B36" s="193">
        <f>J35+3</f>
        <v>19</v>
      </c>
      <c r="C36" s="167"/>
      <c r="D36" s="192">
        <f>B36+1</f>
        <v>20</v>
      </c>
      <c r="E36" s="167"/>
      <c r="F36" s="192">
        <f>D36+1</f>
        <v>21</v>
      </c>
      <c r="G36" s="167"/>
      <c r="H36" s="192">
        <f>F36+1</f>
        <v>22</v>
      </c>
      <c r="I36" s="167"/>
      <c r="J36" s="192">
        <f>H36+1</f>
        <v>23</v>
      </c>
      <c r="K36" s="168"/>
      <c r="L36" s="54"/>
      <c r="M36" s="50"/>
      <c r="N36" s="3"/>
      <c r="O36" s="193">
        <f>W35+3</f>
        <v>23</v>
      </c>
      <c r="P36" s="167"/>
      <c r="Q36" s="192">
        <f>O36+1</f>
        <v>24</v>
      </c>
      <c r="R36" s="167"/>
      <c r="S36" s="192">
        <f>Q36+1</f>
        <v>25</v>
      </c>
      <c r="T36" s="167"/>
      <c r="U36" s="192">
        <f>S36+1</f>
        <v>26</v>
      </c>
      <c r="V36" s="167"/>
      <c r="W36" s="192">
        <f>U36+1</f>
        <v>27</v>
      </c>
      <c r="X36" s="168"/>
      <c r="Y36" s="54"/>
      <c r="Z36" s="50"/>
      <c r="AA36" s="3"/>
      <c r="AB36" s="193">
        <f>AJ35+3</f>
        <v>46104</v>
      </c>
      <c r="AC36" s="167"/>
      <c r="AD36" s="192">
        <f>AB36+1</f>
        <v>46105</v>
      </c>
      <c r="AE36" s="167"/>
      <c r="AF36" s="192">
        <f>AD36+1</f>
        <v>46106</v>
      </c>
      <c r="AG36" s="167"/>
      <c r="AH36" s="192">
        <f>AF36+1</f>
        <v>46107</v>
      </c>
      <c r="AI36" s="167"/>
      <c r="AJ36" s="192">
        <f>AH36+1</f>
        <v>46108</v>
      </c>
      <c r="AK36" s="168"/>
      <c r="AL36" s="54"/>
      <c r="AM36" s="50"/>
      <c r="AN36" s="3"/>
      <c r="AO36" s="289" t="s">
        <v>46</v>
      </c>
      <c r="AP36" s="290"/>
      <c r="AQ36" s="135"/>
      <c r="AR36" s="146"/>
      <c r="AS36" s="147"/>
      <c r="AT36" s="133"/>
      <c r="AU36" s="148"/>
      <c r="AV36" s="133"/>
      <c r="AW36" s="133"/>
      <c r="AX36" s="134"/>
      <c r="AY36" s="134"/>
      <c r="AZ36" s="163"/>
    </row>
    <row r="37" spans="2:52" ht="17.25" customHeight="1" thickBot="1" x14ac:dyDescent="0.3">
      <c r="B37" s="195">
        <f>IF(J36="","",IF(MONTH(J36+3)&lt;&gt;MONTH(J36),"",J36+3))</f>
        <v>26</v>
      </c>
      <c r="C37" s="169"/>
      <c r="D37" s="194">
        <f>IF(B37="","",IF(MONTH(B37+1)&lt;&gt;MONTH(B37),"",B37+1))</f>
        <v>27</v>
      </c>
      <c r="E37" s="169"/>
      <c r="F37" s="194">
        <f>IF(D37="","",IF(MONTH(D37+1)&lt;&gt;MONTH(D37),"",D37+1))</f>
        <v>28</v>
      </c>
      <c r="G37" s="169"/>
      <c r="H37" s="194">
        <f>IF(F37="","",IF(MONTH(F37+1)&lt;&gt;MONTH(F37),"",F37+1))</f>
        <v>29</v>
      </c>
      <c r="I37" s="169"/>
      <c r="J37" s="194">
        <f>IF(H37="","",IF(MONTH(H37+1)&lt;&gt;MONTH(H37),"",H37+1))</f>
        <v>30</v>
      </c>
      <c r="K37" s="196"/>
      <c r="L37" s="55" t="s">
        <v>38</v>
      </c>
      <c r="M37" s="53">
        <f>COUNTIFS(B33:B37:D33:D37:F33:F37:H33:H37:J33:J37,"&gt;0",C33:C37:E33:E37:G33:G37:I33:I37:K33:K37,"=o")</f>
        <v>0</v>
      </c>
      <c r="N37" s="3"/>
      <c r="O37" s="195"/>
      <c r="P37" s="169"/>
      <c r="Q37" s="194" t="str">
        <f>IF(O37="","",IF(MONTH(O37+1)&lt;&gt;MONTH(O37),"",O37+1))</f>
        <v/>
      </c>
      <c r="R37" s="169"/>
      <c r="S37" s="194" t="str">
        <f>IF(Q37="","",IF(MONTH(Q37+1)&lt;&gt;MONTH(Q37),"",Q37+1))</f>
        <v/>
      </c>
      <c r="T37" s="169"/>
      <c r="U37" s="194" t="str">
        <f>IF(S37="","",IF(MONTH(S37+1)&lt;&gt;MONTH(S37),"",S37+1))</f>
        <v/>
      </c>
      <c r="V37" s="169"/>
      <c r="W37" s="194" t="str">
        <f>IF(U37="","",IF(MONTH(U37+1)&lt;&gt;MONTH(U37),"",U37+1))</f>
        <v/>
      </c>
      <c r="X37" s="196"/>
      <c r="Y37" s="55" t="s">
        <v>38</v>
      </c>
      <c r="Z37" s="53">
        <f>COUNTIFS(O33:O37:Q33:Q37:S33:S37:U33:U37:W33:W37,"&gt;0",P33:P37:R33:R37:T33:T37:V33:V37:X33:X37,"=o")</f>
        <v>0</v>
      </c>
      <c r="AA37" s="3"/>
      <c r="AB37" s="195">
        <f>IF(AJ36="","",IF(MONTH(AJ36+3)&lt;&gt;MONTH(AJ36),"",AJ36+3))</f>
        <v>46111</v>
      </c>
      <c r="AC37" s="169"/>
      <c r="AD37" s="194">
        <f>IF(AB37="","",IF(MONTH(AB37+1)&lt;&gt;MONTH(AB37),"",AB37+1))</f>
        <v>46112</v>
      </c>
      <c r="AE37" s="169"/>
      <c r="AF37" s="194" t="str">
        <f>IF(AD37="","",IF(MONTH(AD37+1)&lt;&gt;MONTH(AD37),"",AD37+1))</f>
        <v/>
      </c>
      <c r="AG37" s="169"/>
      <c r="AH37" s="194" t="str">
        <f>IF(AF37="","",IF(MONTH(AF37+1)&lt;&gt;MONTH(AF37),"",AF37+1))</f>
        <v/>
      </c>
      <c r="AI37" s="169"/>
      <c r="AJ37" s="194" t="str">
        <f>IF(AH37="","",IF(MONTH(AH37+1)&lt;&gt;MONTH(AH37),"",AH37+1))</f>
        <v/>
      </c>
      <c r="AK37" s="196"/>
      <c r="AL37" s="55" t="s">
        <v>38</v>
      </c>
      <c r="AM37" s="53">
        <f>COUNTIFS(AB33:AB37:AD33:AD37:AF33:AF37:AH33:AH37:AJ33:AJ37,"&gt;0",AC33:AC37:AE33:AE37:AG33:AG37:AI33:AI37:AK33:AK37,"=o")</f>
        <v>0</v>
      </c>
      <c r="AN37" s="3"/>
      <c r="AO37" s="289" t="s">
        <v>47</v>
      </c>
      <c r="AP37" s="290"/>
      <c r="AQ37" s="135"/>
      <c r="AR37" s="199"/>
      <c r="AS37" s="200"/>
      <c r="AT37" s="133"/>
      <c r="AU37" s="148"/>
      <c r="AV37" s="133"/>
      <c r="AW37" s="133"/>
      <c r="AX37" s="134"/>
      <c r="AY37" s="134"/>
      <c r="AZ37" s="163"/>
    </row>
    <row r="38" spans="2:52" ht="15" customHeight="1" x14ac:dyDescent="0.25">
      <c r="B38" s="164" t="s">
        <v>39</v>
      </c>
      <c r="C38" s="31"/>
      <c r="D38" s="31"/>
      <c r="E38" s="31"/>
      <c r="F38" s="31"/>
      <c r="G38" s="31"/>
      <c r="H38" s="31"/>
      <c r="I38" s="31"/>
      <c r="J38" s="31"/>
      <c r="K38" s="197"/>
      <c r="L38" s="54"/>
      <c r="M38" s="50"/>
      <c r="N38" s="3"/>
      <c r="O38" s="164" t="s">
        <v>39</v>
      </c>
      <c r="P38" s="31"/>
      <c r="Q38" s="31"/>
      <c r="R38" s="31"/>
      <c r="S38" s="31"/>
      <c r="T38" s="31"/>
      <c r="U38" s="31"/>
      <c r="V38" s="31"/>
      <c r="W38" s="31"/>
      <c r="X38" s="197"/>
      <c r="Y38" s="54"/>
      <c r="Z38" s="50"/>
      <c r="AA38" s="3"/>
      <c r="AB38" s="164" t="s">
        <v>39</v>
      </c>
      <c r="AC38" s="165"/>
      <c r="AD38" s="165"/>
      <c r="AE38" s="165"/>
      <c r="AF38" s="31"/>
      <c r="AG38" s="31"/>
      <c r="AH38" s="31"/>
      <c r="AI38" s="31"/>
      <c r="AJ38" s="31"/>
      <c r="AK38" s="197"/>
      <c r="AL38" s="54"/>
      <c r="AM38" s="50"/>
      <c r="AN38" s="2"/>
      <c r="AO38" s="289" t="s">
        <v>48</v>
      </c>
      <c r="AP38" s="290"/>
      <c r="AQ38" s="134"/>
      <c r="AR38" s="200"/>
      <c r="AS38" s="200"/>
      <c r="AT38" s="134"/>
      <c r="AU38" s="148"/>
      <c r="AV38" s="133"/>
      <c r="AW38" s="133"/>
      <c r="AX38" s="134"/>
      <c r="AY38" s="134"/>
      <c r="AZ38" s="163"/>
    </row>
    <row r="39" spans="2:52" ht="15" customHeight="1" thickBot="1" x14ac:dyDescent="0.35"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56" t="s">
        <v>40</v>
      </c>
      <c r="M39" s="57">
        <f>SUM(M33,M35,M37)</f>
        <v>22</v>
      </c>
      <c r="N39" s="2"/>
      <c r="O39" s="25"/>
      <c r="P39" s="26"/>
      <c r="Q39" s="26"/>
      <c r="R39" s="26"/>
      <c r="S39" s="26"/>
      <c r="T39" s="26"/>
      <c r="U39" s="26"/>
      <c r="V39" s="26"/>
      <c r="W39" s="26"/>
      <c r="X39" s="26"/>
      <c r="Y39" s="56" t="s">
        <v>40</v>
      </c>
      <c r="Z39" s="57">
        <f>SUM(Z33,Z35,Z37)</f>
        <v>20</v>
      </c>
      <c r="AA39" s="2"/>
      <c r="AB39" s="25"/>
      <c r="AC39" s="26"/>
      <c r="AD39" s="26"/>
      <c r="AE39" s="26"/>
      <c r="AF39" s="26"/>
      <c r="AG39" s="26"/>
      <c r="AH39" s="26"/>
      <c r="AI39" s="26"/>
      <c r="AJ39" s="26"/>
      <c r="AK39" s="26"/>
      <c r="AL39" s="56" t="s">
        <v>40</v>
      </c>
      <c r="AM39" s="57">
        <f>SUM(AM33,AM35,AM37)</f>
        <v>22</v>
      </c>
      <c r="AN39" s="3"/>
      <c r="AO39" s="149"/>
      <c r="AP39" s="134"/>
      <c r="AQ39" s="150"/>
      <c r="AR39" s="150"/>
      <c r="AS39" s="134"/>
      <c r="AT39" s="133"/>
      <c r="AU39" s="148"/>
      <c r="AV39" s="133"/>
      <c r="AW39" s="133"/>
      <c r="AX39" s="134"/>
      <c r="AY39" s="134"/>
      <c r="AZ39" s="163"/>
    </row>
    <row r="40" spans="2:52" ht="15" customHeight="1" thickBot="1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27"/>
      <c r="M40" s="3"/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27"/>
      <c r="Z40" s="3"/>
      <c r="AA40" s="2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27"/>
      <c r="AM40" s="27"/>
      <c r="AN40" s="3"/>
      <c r="AO40" s="149" t="s">
        <v>49</v>
      </c>
      <c r="AP40" s="134"/>
      <c r="AQ40" s="151"/>
      <c r="AR40" s="151"/>
      <c r="AS40" s="134"/>
      <c r="AT40" s="133"/>
      <c r="AU40" s="148"/>
      <c r="AV40" s="133"/>
      <c r="AW40" s="133"/>
      <c r="AX40" s="134"/>
      <c r="AY40" s="134"/>
      <c r="AZ40" s="163"/>
    </row>
    <row r="41" spans="2:52" ht="15" customHeight="1" x14ac:dyDescent="0.25">
      <c r="B41" s="244">
        <f>DATE($B$10+1,4,1)</f>
        <v>46113</v>
      </c>
      <c r="C41" s="245"/>
      <c r="D41" s="245"/>
      <c r="E41" s="245"/>
      <c r="F41" s="245"/>
      <c r="G41" s="245"/>
      <c r="H41" s="245"/>
      <c r="I41" s="245"/>
      <c r="J41" s="245"/>
      <c r="K41" s="245"/>
      <c r="L41" s="246"/>
      <c r="M41" s="49" t="s">
        <v>23</v>
      </c>
      <c r="N41" s="2"/>
      <c r="O41" s="244">
        <f>DATE($B$10+1,5,1)</f>
        <v>46143</v>
      </c>
      <c r="P41" s="245"/>
      <c r="Q41" s="245"/>
      <c r="R41" s="245"/>
      <c r="S41" s="245"/>
      <c r="T41" s="245"/>
      <c r="U41" s="245"/>
      <c r="V41" s="245"/>
      <c r="W41" s="245"/>
      <c r="X41" s="245"/>
      <c r="Y41" s="246"/>
      <c r="Z41" s="49" t="s">
        <v>23</v>
      </c>
      <c r="AA41" s="2"/>
      <c r="AB41" s="244">
        <f>DATE($B$10+1,6,1)</f>
        <v>46174</v>
      </c>
      <c r="AC41" s="245"/>
      <c r="AD41" s="245"/>
      <c r="AE41" s="245"/>
      <c r="AF41" s="245"/>
      <c r="AG41" s="245"/>
      <c r="AH41" s="245"/>
      <c r="AI41" s="245"/>
      <c r="AJ41" s="245"/>
      <c r="AK41" s="245"/>
      <c r="AL41" s="246"/>
      <c r="AM41" s="49" t="s">
        <v>23</v>
      </c>
      <c r="AN41" s="2"/>
      <c r="AO41" s="287"/>
      <c r="AP41" s="288"/>
      <c r="AQ41" s="151"/>
      <c r="AR41" s="151"/>
      <c r="AS41" s="134"/>
      <c r="AT41" s="133"/>
      <c r="AU41" s="148"/>
      <c r="AV41" s="133"/>
      <c r="AW41" s="133"/>
      <c r="AX41" s="134"/>
      <c r="AY41" s="134"/>
      <c r="AZ41" s="163"/>
    </row>
    <row r="42" spans="2:52" ht="15" customHeight="1" x14ac:dyDescent="0.25">
      <c r="B42" s="257" t="s">
        <v>26</v>
      </c>
      <c r="C42" s="231"/>
      <c r="D42" s="230" t="s">
        <v>27</v>
      </c>
      <c r="E42" s="231"/>
      <c r="F42" s="230" t="s">
        <v>28</v>
      </c>
      <c r="G42" s="231"/>
      <c r="H42" s="230" t="s">
        <v>29</v>
      </c>
      <c r="I42" s="231"/>
      <c r="J42" s="230" t="s">
        <v>30</v>
      </c>
      <c r="K42" s="231"/>
      <c r="L42" s="41"/>
      <c r="M42" s="50"/>
      <c r="N42" s="3"/>
      <c r="O42" s="257" t="s">
        <v>26</v>
      </c>
      <c r="P42" s="231"/>
      <c r="Q42" s="230" t="s">
        <v>27</v>
      </c>
      <c r="R42" s="231"/>
      <c r="S42" s="230" t="s">
        <v>28</v>
      </c>
      <c r="T42" s="231"/>
      <c r="U42" s="230" t="s">
        <v>29</v>
      </c>
      <c r="V42" s="231"/>
      <c r="W42" s="230" t="s">
        <v>30</v>
      </c>
      <c r="X42" s="231"/>
      <c r="Y42" s="41"/>
      <c r="Z42" s="50"/>
      <c r="AA42" s="3"/>
      <c r="AB42" s="257" t="s">
        <v>26</v>
      </c>
      <c r="AC42" s="231"/>
      <c r="AD42" s="230" t="s">
        <v>27</v>
      </c>
      <c r="AE42" s="231"/>
      <c r="AF42" s="230" t="s">
        <v>28</v>
      </c>
      <c r="AG42" s="231"/>
      <c r="AH42" s="230" t="s">
        <v>29</v>
      </c>
      <c r="AI42" s="231"/>
      <c r="AJ42" s="230" t="s">
        <v>30</v>
      </c>
      <c r="AK42" s="231"/>
      <c r="AL42" s="41"/>
      <c r="AM42" s="50"/>
      <c r="AN42" s="3"/>
      <c r="AO42" s="287" t="s">
        <v>50</v>
      </c>
      <c r="AP42" s="288"/>
      <c r="AQ42" s="151"/>
      <c r="AR42" s="152"/>
      <c r="AS42" s="147"/>
      <c r="AT42" s="133"/>
      <c r="AU42" s="148"/>
      <c r="AV42" s="133"/>
      <c r="AW42" s="133"/>
      <c r="AX42" s="134"/>
      <c r="AY42" s="134"/>
      <c r="AZ42" s="163"/>
    </row>
    <row r="43" spans="2:52" ht="17.25" customHeight="1" x14ac:dyDescent="0.25">
      <c r="B43" s="193" t="str">
        <f>IF(WEEKDAY(B41,2)=1,B41,IF(WEEKDAY(B41,2)&gt;5,B41+(8-WEEKDAY(B41,2)),""))</f>
        <v/>
      </c>
      <c r="C43" s="167"/>
      <c r="D43" s="192" t="str">
        <f>IF(B43="",IF(WEEKDAY(B41,2)=MOD(1,7)+1,B41,""),B43+1)</f>
        <v/>
      </c>
      <c r="E43" s="167"/>
      <c r="F43" s="192">
        <f>IF(D43="",IF(WEEKDAY(B41,2)=MOD(1,7)+2,B41,""),D43+1)</f>
        <v>46113</v>
      </c>
      <c r="G43" s="167"/>
      <c r="H43" s="192">
        <f>IF(F43="",IF(WEEKDAY(B41,2)=MOD(1,7)+3,B41,""),F43+1)</f>
        <v>46114</v>
      </c>
      <c r="I43" s="167"/>
      <c r="J43" s="192">
        <f>IF(H43="",IF(WEEKDAY(B41,2)=MOD(1,7)+4,B41,""),H43+1)</f>
        <v>46115</v>
      </c>
      <c r="K43" s="170"/>
      <c r="L43" s="52" t="s">
        <v>31</v>
      </c>
      <c r="M43" s="53">
        <f>COUNTIFS(B43:B47:D43:D47:F43:F47:H43:H47:J43:J47,"&gt;0",C43:C47:E43:E47:G43:G47:I43:I47:K43:K47,"")</f>
        <v>22</v>
      </c>
      <c r="N43" s="3"/>
      <c r="O43" s="193" t="str">
        <f>IF(WEEKDAY(O41,2)=1,O41,IF(WEEKDAY(O41,2)&gt;5,O41+(8-WEEKDAY(O41,2)),""))</f>
        <v/>
      </c>
      <c r="P43" s="167"/>
      <c r="Q43" s="192" t="str">
        <f>IF(O43="",IF(WEEKDAY(O41,2)=MOD(1,7)+1,O41,""),O43+1)</f>
        <v/>
      </c>
      <c r="R43" s="167"/>
      <c r="S43" s="192" t="str">
        <f>IF(Q43="",IF(WEEKDAY(O41,2)=MOD(1,7)+2,O41,""),Q43+1)</f>
        <v/>
      </c>
      <c r="T43" s="167"/>
      <c r="U43" s="192" t="str">
        <f>IF(S43="",IF(WEEKDAY(O41,2)=MOD(1,7)+3,O41,""),S43+1)</f>
        <v/>
      </c>
      <c r="V43" s="167"/>
      <c r="W43" s="192">
        <f>IF(U43="",IF(WEEKDAY(O41,2)=MOD(1,7)+4,O41,""),U43+1)</f>
        <v>46143</v>
      </c>
      <c r="X43" s="170"/>
      <c r="Y43" s="52" t="s">
        <v>31</v>
      </c>
      <c r="Z43" s="53">
        <f>COUNTIFS(O43:O47:Q43:Q47:S43:S47:U43:U47:W43:W47,"&gt;0",P43:P47:R43:R47:T43:T47:V43:V47:X43:X47,"")</f>
        <v>21</v>
      </c>
      <c r="AA43" s="3"/>
      <c r="AB43" s="193">
        <f>IF(WEEKDAY(AB41,2)=1,AB41,IF(WEEKDAY(AB41,2)&gt;5,AB41+(8-WEEKDAY(AB41,2)),""))</f>
        <v>46174</v>
      </c>
      <c r="AC43" s="167"/>
      <c r="AD43" s="192">
        <f>IF(AB43="",IF(WEEKDAY(AB41,2)=MOD(1,7)+1,AB41,""),AB43+1)</f>
        <v>46175</v>
      </c>
      <c r="AE43" s="167"/>
      <c r="AF43" s="192">
        <f>IF(AD43="",IF(WEEKDAY(AB41,2)=MOD(1,7)+2,AB41,""),AD43+1)</f>
        <v>46176</v>
      </c>
      <c r="AG43" s="167"/>
      <c r="AH43" s="192">
        <f>IF(AF43="",IF(WEEKDAY(AB41,2)=MOD(1,7)+3,AB41,""),AF43+1)</f>
        <v>46177</v>
      </c>
      <c r="AI43" s="167"/>
      <c r="AJ43" s="192">
        <f>IF(AH43="",IF(WEEKDAY(AB41,2)=MOD(1,7)+4,AB41,""),AH43+1)</f>
        <v>46178</v>
      </c>
      <c r="AK43" s="170"/>
      <c r="AL43" s="52" t="s">
        <v>31</v>
      </c>
      <c r="AM43" s="53">
        <f>COUNTIFS(AB43:AB47:AD43:AD47:AF43:AF47:AH43:AH47:AJ43:AJ47,"&gt;0",AC43:AC47:AE43:AE47:AG43:AG47:AI43:AI47:AK43:AK47,"")</f>
        <v>22</v>
      </c>
      <c r="AN43" s="3"/>
      <c r="AO43" s="287"/>
      <c r="AP43" s="288"/>
      <c r="AQ43" s="135"/>
      <c r="AR43" s="135"/>
      <c r="AS43" s="134"/>
      <c r="AT43" s="133"/>
      <c r="AU43" s="148"/>
      <c r="AV43" s="133"/>
      <c r="AW43" s="133"/>
      <c r="AX43" s="134"/>
      <c r="AY43" s="134"/>
      <c r="AZ43" s="163"/>
    </row>
    <row r="44" spans="2:52" ht="17.25" customHeight="1" x14ac:dyDescent="0.25">
      <c r="B44" s="193">
        <f>J43+3</f>
        <v>46118</v>
      </c>
      <c r="C44" s="167"/>
      <c r="D44" s="192">
        <f>B44+1</f>
        <v>46119</v>
      </c>
      <c r="E44" s="167"/>
      <c r="F44" s="192">
        <f>D44+1</f>
        <v>46120</v>
      </c>
      <c r="G44" s="167"/>
      <c r="H44" s="192">
        <f>F44+1</f>
        <v>46121</v>
      </c>
      <c r="I44" s="167"/>
      <c r="J44" s="192">
        <f>H44+1</f>
        <v>46122</v>
      </c>
      <c r="K44" s="170"/>
      <c r="L44" s="54"/>
      <c r="M44" s="50"/>
      <c r="N44" s="3"/>
      <c r="O44" s="193">
        <f>W43+3</f>
        <v>46146</v>
      </c>
      <c r="P44" s="167"/>
      <c r="Q44" s="192">
        <f>O44+1</f>
        <v>46147</v>
      </c>
      <c r="R44" s="167"/>
      <c r="S44" s="192">
        <f>Q44+1</f>
        <v>46148</v>
      </c>
      <c r="T44" s="167"/>
      <c r="U44" s="192">
        <f>S44+1</f>
        <v>46149</v>
      </c>
      <c r="V44" s="167"/>
      <c r="W44" s="192">
        <f>U44+1</f>
        <v>46150</v>
      </c>
      <c r="X44" s="170"/>
      <c r="Y44" s="54"/>
      <c r="Z44" s="50"/>
      <c r="AA44" s="3"/>
      <c r="AB44" s="193">
        <f>AJ43+3</f>
        <v>46181</v>
      </c>
      <c r="AC44" s="167"/>
      <c r="AD44" s="192">
        <f>AB44+1</f>
        <v>46182</v>
      </c>
      <c r="AE44" s="167"/>
      <c r="AF44" s="192">
        <f>AD44+1</f>
        <v>46183</v>
      </c>
      <c r="AG44" s="167"/>
      <c r="AH44" s="192">
        <f>AF44+1</f>
        <v>46184</v>
      </c>
      <c r="AI44" s="167"/>
      <c r="AJ44" s="192">
        <f>AH44+1</f>
        <v>46185</v>
      </c>
      <c r="AK44" s="170"/>
      <c r="AL44" s="54"/>
      <c r="AM44" s="50"/>
      <c r="AN44" s="3"/>
      <c r="AO44" s="178"/>
      <c r="AP44" s="286" t="s">
        <v>48</v>
      </c>
      <c r="AQ44" s="286"/>
      <c r="AR44" s="146"/>
      <c r="AS44" s="147"/>
      <c r="AT44" s="134"/>
      <c r="AU44" s="148"/>
      <c r="AV44" s="133"/>
      <c r="AW44" s="133"/>
      <c r="AX44" s="134"/>
      <c r="AY44" s="134"/>
      <c r="AZ44" s="163"/>
    </row>
    <row r="45" spans="2:52" ht="17.25" customHeight="1" x14ac:dyDescent="0.25">
      <c r="B45" s="193">
        <f>J44+3</f>
        <v>46125</v>
      </c>
      <c r="C45" s="167"/>
      <c r="D45" s="192">
        <f>B45+1</f>
        <v>46126</v>
      </c>
      <c r="E45" s="167"/>
      <c r="F45" s="192">
        <f>D45+1</f>
        <v>46127</v>
      </c>
      <c r="G45" s="167"/>
      <c r="H45" s="192">
        <f>F45+1</f>
        <v>46128</v>
      </c>
      <c r="I45" s="167"/>
      <c r="J45" s="192">
        <f>H45+1</f>
        <v>46129</v>
      </c>
      <c r="K45" s="168"/>
      <c r="L45" s="55" t="s">
        <v>34</v>
      </c>
      <c r="M45" s="53">
        <f>COUNTIFS(B43:B47:D43:D47:F43:F47:H43:H47:J43:J47,"&gt;0",C43:C47:E43:E47:G43:G47:I43:I47:K43:K47,"=H")</f>
        <v>0</v>
      </c>
      <c r="N45" s="3"/>
      <c r="O45" s="193">
        <f>W44+3</f>
        <v>46153</v>
      </c>
      <c r="P45" s="167"/>
      <c r="Q45" s="192">
        <f>O45+1</f>
        <v>46154</v>
      </c>
      <c r="R45" s="167"/>
      <c r="S45" s="192">
        <f>Q45+1</f>
        <v>46155</v>
      </c>
      <c r="T45" s="167"/>
      <c r="U45" s="192">
        <f>S45+1</f>
        <v>46156</v>
      </c>
      <c r="V45" s="167"/>
      <c r="W45" s="192">
        <f>U45+1</f>
        <v>46157</v>
      </c>
      <c r="X45" s="168"/>
      <c r="Y45" s="55" t="s">
        <v>34</v>
      </c>
      <c r="Z45" s="53">
        <f>COUNTIFS(O43:O47:Q43:Q47:S43:S47:U43:U47:W43:W47,"&gt;0",P43:P47:R43:R47:T43:T47:V43:V47:X43:X47,"=H")</f>
        <v>0</v>
      </c>
      <c r="AA45" s="3"/>
      <c r="AB45" s="193">
        <f>AJ44+3</f>
        <v>46188</v>
      </c>
      <c r="AC45" s="167"/>
      <c r="AD45" s="192">
        <f>AB45+1</f>
        <v>46189</v>
      </c>
      <c r="AE45" s="167"/>
      <c r="AF45" s="192">
        <f>AD45+1</f>
        <v>46190</v>
      </c>
      <c r="AG45" s="167"/>
      <c r="AH45" s="192">
        <f>AF45+1</f>
        <v>46191</v>
      </c>
      <c r="AI45" s="167"/>
      <c r="AJ45" s="192">
        <f>AH45+1</f>
        <v>46192</v>
      </c>
      <c r="AK45" s="168"/>
      <c r="AL45" s="55" t="s">
        <v>34</v>
      </c>
      <c r="AM45" s="53">
        <f>COUNTIFS(AB43:AB47:AD43:AD47:AF43:AF47:AH43:AH47:AJ43:AJ47,"&gt;0",AC43:AC47:AE43:AE47:AG43:AG47:AI43:AI47:AK43:AK47,"=H")</f>
        <v>0</v>
      </c>
      <c r="AN45" s="3"/>
      <c r="AO45" s="289"/>
      <c r="AP45" s="290"/>
      <c r="AQ45" s="135"/>
      <c r="AR45" s="135"/>
      <c r="AS45" s="134"/>
      <c r="AT45" s="133"/>
      <c r="AU45" s="148"/>
      <c r="AV45" s="133"/>
      <c r="AW45" s="133"/>
      <c r="AX45" s="134"/>
      <c r="AY45" s="134"/>
      <c r="AZ45" s="163"/>
    </row>
    <row r="46" spans="2:52" ht="17.25" customHeight="1" x14ac:dyDescent="0.25">
      <c r="B46" s="193">
        <f>J45+3</f>
        <v>46132</v>
      </c>
      <c r="C46" s="167"/>
      <c r="D46" s="192">
        <f>B46+1</f>
        <v>46133</v>
      </c>
      <c r="E46" s="167"/>
      <c r="F46" s="192">
        <f>D46+1</f>
        <v>46134</v>
      </c>
      <c r="G46" s="167"/>
      <c r="H46" s="192">
        <f>F46+1</f>
        <v>46135</v>
      </c>
      <c r="I46" s="167"/>
      <c r="J46" s="192">
        <f>H46+1</f>
        <v>46136</v>
      </c>
      <c r="K46" s="168"/>
      <c r="L46" s="54"/>
      <c r="M46" s="50"/>
      <c r="N46" s="3"/>
      <c r="O46" s="193">
        <f>W45+3</f>
        <v>46160</v>
      </c>
      <c r="P46" s="167"/>
      <c r="Q46" s="192">
        <f>O46+1</f>
        <v>46161</v>
      </c>
      <c r="R46" s="167"/>
      <c r="S46" s="192">
        <f>Q46+1</f>
        <v>46162</v>
      </c>
      <c r="T46" s="167"/>
      <c r="U46" s="192">
        <f>S46+1</f>
        <v>46163</v>
      </c>
      <c r="V46" s="167"/>
      <c r="W46" s="192">
        <f>U46+1</f>
        <v>46164</v>
      </c>
      <c r="X46" s="168"/>
      <c r="Y46" s="54"/>
      <c r="Z46" s="50"/>
      <c r="AA46" s="3"/>
      <c r="AB46" s="193">
        <f>AJ45+3</f>
        <v>46195</v>
      </c>
      <c r="AC46" s="167"/>
      <c r="AD46" s="192">
        <f>AB46+1</f>
        <v>46196</v>
      </c>
      <c r="AE46" s="167"/>
      <c r="AF46" s="192">
        <f>AD46+1</f>
        <v>46197</v>
      </c>
      <c r="AG46" s="167"/>
      <c r="AH46" s="192">
        <f>AF46+1</f>
        <v>46198</v>
      </c>
      <c r="AI46" s="167"/>
      <c r="AJ46" s="192">
        <f>AH46+1</f>
        <v>46199</v>
      </c>
      <c r="AK46" s="168"/>
      <c r="AL46" s="54"/>
      <c r="AM46" s="50"/>
      <c r="AN46" s="3"/>
      <c r="AO46" s="284" t="s">
        <v>51</v>
      </c>
      <c r="AP46" s="285"/>
      <c r="AQ46" s="285"/>
      <c r="AR46" s="147"/>
      <c r="AS46" s="147"/>
      <c r="AT46" s="134"/>
      <c r="AU46" s="148"/>
      <c r="AV46" s="134"/>
      <c r="AW46" s="134"/>
      <c r="AX46" s="134"/>
      <c r="AY46" s="133"/>
      <c r="AZ46" s="163"/>
    </row>
    <row r="47" spans="2:52" ht="17.25" customHeight="1" thickBot="1" x14ac:dyDescent="0.3">
      <c r="B47" s="195">
        <f>IF(J46="","",IF(MONTH(J46+3)&lt;&gt;MONTH(J46),"",J46+3))</f>
        <v>46139</v>
      </c>
      <c r="C47" s="169"/>
      <c r="D47" s="194">
        <f>IF(B47="","",IF(MONTH(B47+1)&lt;&gt;MONTH(B47),"",B47+1))</f>
        <v>46140</v>
      </c>
      <c r="E47" s="169"/>
      <c r="F47" s="194">
        <f>IF(D47="","",IF(MONTH(D47+1)&lt;&gt;MONTH(D47),"",D47+1))</f>
        <v>46141</v>
      </c>
      <c r="G47" s="169"/>
      <c r="H47" s="194">
        <f>IF(F47="","",IF(MONTH(F47+1)&lt;&gt;MONTH(F47),"",F47+1))</f>
        <v>46142</v>
      </c>
      <c r="I47" s="169"/>
      <c r="J47" s="194" t="str">
        <f>IF(H47="","",IF(MONTH(H47+1)&lt;&gt;MONTH(H47),"",H47+1))</f>
        <v/>
      </c>
      <c r="K47" s="196"/>
      <c r="L47" s="55" t="s">
        <v>38</v>
      </c>
      <c r="M47" s="53">
        <f>COUNTIFS(B43:B47:D43:D47:F43:F47:H43:H47:J43:J47,"&gt;0",C43:C47:E43:E47:G43:G47:I43:I47:K43:K47,"=o")</f>
        <v>0</v>
      </c>
      <c r="N47" s="3"/>
      <c r="O47" s="195">
        <f>IF(W46="","",IF(MONTH(W46+3)&lt;&gt;MONTH(W46),"",W46+3))</f>
        <v>46167</v>
      </c>
      <c r="P47" s="169"/>
      <c r="Q47" s="194">
        <f>IF(O47="","",IF(MONTH(O47+1)&lt;&gt;MONTH(O47),"",O47+1))</f>
        <v>46168</v>
      </c>
      <c r="R47" s="169"/>
      <c r="S47" s="194">
        <f>IF(Q47="","",IF(MONTH(Q47+1)&lt;&gt;MONTH(Q47),"",Q47+1))</f>
        <v>46169</v>
      </c>
      <c r="T47" s="169"/>
      <c r="U47" s="194">
        <f>IF(S47="","",IF(MONTH(S47+1)&lt;&gt;MONTH(S47),"",S47+1))</f>
        <v>46170</v>
      </c>
      <c r="V47" s="169"/>
      <c r="W47" s="194">
        <f>IF(U47="","",IF(MONTH(U47+1)&lt;&gt;MONTH(U47),"",U47+1))</f>
        <v>46171</v>
      </c>
      <c r="X47" s="196"/>
      <c r="Y47" s="55" t="s">
        <v>38</v>
      </c>
      <c r="Z47" s="53">
        <f>COUNTIFS(O43:O47:Q43:Q47:S43:S47:U43:U47:W43:W47,"&gt;0",P43:P47:R43:R47:T43:T47:V43:V47:X43:X47,"=o")</f>
        <v>0</v>
      </c>
      <c r="AA47" s="3"/>
      <c r="AB47" s="195">
        <f>IF(AJ46="","",IF(MONTH(AJ46+3)&lt;&gt;MONTH(AJ46),"",AJ46+3))</f>
        <v>46202</v>
      </c>
      <c r="AC47" s="169"/>
      <c r="AD47" s="194">
        <f>IF(AB47="","",IF(MONTH(AB47+1)&lt;&gt;MONTH(AB47),"",AB47+1))</f>
        <v>46203</v>
      </c>
      <c r="AE47" s="169"/>
      <c r="AF47" s="194" t="str">
        <f>IF(AD47="","",IF(MONTH(AD47+1)&lt;&gt;MONTH(AD47),"",AD47+1))</f>
        <v/>
      </c>
      <c r="AG47" s="169"/>
      <c r="AH47" s="194" t="str">
        <f>IF(AF47="","",IF(MONTH(AF47+1)&lt;&gt;MONTH(AF47),"",AF47+1))</f>
        <v/>
      </c>
      <c r="AI47" s="169"/>
      <c r="AJ47" s="194" t="str">
        <f>IF(AH47="","",IF(MONTH(AH47+1)&lt;&gt;MONTH(AH47),"",AH47+1))</f>
        <v/>
      </c>
      <c r="AK47" s="196"/>
      <c r="AL47" s="55" t="s">
        <v>38</v>
      </c>
      <c r="AM47" s="53">
        <f>COUNTIFS(AB43:AB47:AD43:AD47:AF43:AF47:AH43:AH47:AJ43:AJ47,"&gt;0",AC43:AC47:AE43:AE47:AG43:AG47:AI43:AI47:AK43:AK47,"=o")</f>
        <v>0</v>
      </c>
      <c r="AN47" s="3"/>
      <c r="AO47" s="178"/>
      <c r="AP47" s="179"/>
      <c r="AQ47" s="135"/>
      <c r="AR47" s="135"/>
      <c r="AS47" s="134"/>
      <c r="AT47" s="134"/>
      <c r="AU47" s="148"/>
      <c r="AV47" s="133"/>
      <c r="AW47" s="133"/>
      <c r="AX47" s="134"/>
      <c r="AY47" s="133"/>
      <c r="AZ47" s="163"/>
    </row>
    <row r="48" spans="2:52" ht="15" customHeight="1" x14ac:dyDescent="0.25">
      <c r="B48" s="164" t="s">
        <v>39</v>
      </c>
      <c r="C48" s="31"/>
      <c r="D48" s="31"/>
      <c r="E48" s="31"/>
      <c r="F48" s="31"/>
      <c r="G48" s="31"/>
      <c r="H48" s="31"/>
      <c r="I48" s="31"/>
      <c r="J48" s="31"/>
      <c r="K48" s="197"/>
      <c r="L48" s="54"/>
      <c r="M48" s="50"/>
      <c r="N48" s="3"/>
      <c r="O48" s="164" t="s">
        <v>39</v>
      </c>
      <c r="P48" s="31"/>
      <c r="Q48" s="31"/>
      <c r="R48" s="31"/>
      <c r="S48" s="31"/>
      <c r="T48" s="31"/>
      <c r="U48" s="31"/>
      <c r="V48" s="31"/>
      <c r="W48" s="31"/>
      <c r="X48" s="197"/>
      <c r="Y48" s="54"/>
      <c r="Z48" s="50"/>
      <c r="AA48" s="3"/>
      <c r="AB48" s="164" t="s">
        <v>39</v>
      </c>
      <c r="AC48" s="165"/>
      <c r="AD48" s="165"/>
      <c r="AE48" s="165"/>
      <c r="AF48" s="165"/>
      <c r="AG48" s="165"/>
      <c r="AH48" s="165"/>
      <c r="AI48" s="165"/>
      <c r="AJ48" s="165"/>
      <c r="AK48" s="198"/>
      <c r="AL48" s="54"/>
      <c r="AM48" s="50"/>
      <c r="AN48" s="8" t="s">
        <v>52</v>
      </c>
      <c r="AO48" s="287" t="s">
        <v>53</v>
      </c>
      <c r="AP48" s="288"/>
      <c r="AQ48" s="135"/>
      <c r="AR48" s="146"/>
      <c r="AS48" s="147"/>
      <c r="AT48" s="133"/>
      <c r="AU48" s="148"/>
      <c r="AV48" s="133"/>
      <c r="AW48" s="133"/>
      <c r="AX48" s="134"/>
      <c r="AY48" s="133"/>
      <c r="AZ48" s="163"/>
    </row>
    <row r="49" spans="2:55" ht="15" customHeight="1" thickBot="1" x14ac:dyDescent="0.3"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56" t="s">
        <v>40</v>
      </c>
      <c r="M49" s="57">
        <f>SUM(M43,M45,M47)</f>
        <v>22</v>
      </c>
      <c r="N49" s="3"/>
      <c r="O49" s="25"/>
      <c r="P49" s="26"/>
      <c r="Q49" s="26"/>
      <c r="R49" s="26"/>
      <c r="S49" s="26"/>
      <c r="T49" s="26"/>
      <c r="U49" s="26"/>
      <c r="V49" s="26"/>
      <c r="W49" s="26"/>
      <c r="X49" s="26"/>
      <c r="Y49" s="56" t="s">
        <v>40</v>
      </c>
      <c r="Z49" s="57">
        <f>SUM(Z43,Z45,Z47)</f>
        <v>21</v>
      </c>
      <c r="AA49" s="3"/>
      <c r="AB49" s="25"/>
      <c r="AC49" s="26"/>
      <c r="AD49" s="26"/>
      <c r="AE49" s="26"/>
      <c r="AF49" s="26"/>
      <c r="AG49" s="26"/>
      <c r="AH49" s="26"/>
      <c r="AI49" s="26"/>
      <c r="AJ49" s="26"/>
      <c r="AK49" s="26"/>
      <c r="AL49" s="56" t="s">
        <v>40</v>
      </c>
      <c r="AM49" s="57">
        <f>SUM(AM43,AM45,AM47)</f>
        <v>22</v>
      </c>
      <c r="AN49" s="8"/>
      <c r="AO49" s="136"/>
      <c r="AP49" s="137"/>
      <c r="AQ49" s="137"/>
      <c r="AR49" s="137"/>
      <c r="AS49" s="137"/>
      <c r="AT49" s="138"/>
      <c r="AU49" s="153"/>
      <c r="AV49" s="138"/>
      <c r="AW49" s="138"/>
      <c r="AX49" s="137"/>
      <c r="AY49" s="137"/>
      <c r="AZ49" s="162"/>
    </row>
    <row r="50" spans="2:55" ht="36.6" customHeight="1" x14ac:dyDescent="0.25">
      <c r="B50" s="3" t="s">
        <v>54</v>
      </c>
      <c r="C50" s="3"/>
      <c r="D50" s="3"/>
      <c r="E50" s="3"/>
      <c r="F50" s="3"/>
      <c r="G50" s="3"/>
      <c r="H50" s="3"/>
      <c r="I50" s="3"/>
      <c r="J50" s="3"/>
      <c r="K50" s="3"/>
      <c r="L50" s="27"/>
      <c r="M50" s="3"/>
      <c r="N50" s="3"/>
      <c r="O50" s="3"/>
      <c r="P50" s="31"/>
      <c r="Q50" s="183"/>
      <c r="R50" s="183"/>
      <c r="S50" s="184"/>
      <c r="T50" s="184"/>
      <c r="U50" s="184"/>
      <c r="V50" s="184"/>
      <c r="W50" s="184"/>
      <c r="X50" s="184"/>
      <c r="Y50" s="184"/>
      <c r="Z50" s="184"/>
      <c r="AA50" s="185"/>
      <c r="AB50" s="185"/>
      <c r="AC50" s="185"/>
      <c r="AD50" s="184"/>
      <c r="AE50" s="184"/>
      <c r="AF50" s="184"/>
      <c r="AG50" s="184"/>
      <c r="AH50" s="184"/>
      <c r="AI50" s="184"/>
      <c r="AJ50" s="186"/>
      <c r="AK50" s="186"/>
      <c r="AL50" s="184"/>
      <c r="AM50" s="184"/>
      <c r="AN50" s="185"/>
      <c r="AO50" s="185"/>
      <c r="AP50" s="185"/>
      <c r="AQ50" s="187"/>
      <c r="AR50" s="187"/>
      <c r="AS50" s="187"/>
      <c r="AT50" s="185"/>
      <c r="AU50" s="185"/>
      <c r="AV50" s="202"/>
      <c r="AW50" s="202"/>
      <c r="AX50" s="202"/>
      <c r="AY50" s="202"/>
      <c r="AZ50" s="202"/>
    </row>
    <row r="51" spans="2:55" ht="22.3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Q51" s="204" t="s">
        <v>55</v>
      </c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3" t="s">
        <v>56</v>
      </c>
      <c r="AM51" s="203"/>
      <c r="AN51" s="203"/>
      <c r="AO51" s="203"/>
      <c r="AP51" s="203"/>
      <c r="AQ51" s="203"/>
      <c r="AR51" s="203"/>
      <c r="AS51" s="203"/>
      <c r="AT51" s="203"/>
      <c r="AU51" s="203"/>
      <c r="AV51" s="201" t="s">
        <v>57</v>
      </c>
      <c r="AW51" s="201"/>
      <c r="AX51" s="201"/>
      <c r="AY51" s="201"/>
      <c r="AZ51" s="201"/>
      <c r="BA51" s="131"/>
      <c r="BB51" s="131"/>
      <c r="BC51" s="131"/>
    </row>
  </sheetData>
  <mergeCells count="132">
    <mergeCell ref="AO18:AT19"/>
    <mergeCell ref="AO28:AT29"/>
    <mergeCell ref="AO26:AT27"/>
    <mergeCell ref="AO30:AT31"/>
    <mergeCell ref="AX14:AY15"/>
    <mergeCell ref="AZ14:AZ15"/>
    <mergeCell ref="AX16:AY17"/>
    <mergeCell ref="AZ16:AZ17"/>
    <mergeCell ref="AX18:AY19"/>
    <mergeCell ref="AZ18:AZ19"/>
    <mergeCell ref="AO16:AT17"/>
    <mergeCell ref="AX20:AY21"/>
    <mergeCell ref="AZ20:AZ21"/>
    <mergeCell ref="AO20:AT21"/>
    <mergeCell ref="AU22:AV23"/>
    <mergeCell ref="AU26:AV27"/>
    <mergeCell ref="AO22:AT23"/>
    <mergeCell ref="AU20:AV21"/>
    <mergeCell ref="AO48:AP48"/>
    <mergeCell ref="AU28:AV29"/>
    <mergeCell ref="AU30:AV31"/>
    <mergeCell ref="AO35:AP35"/>
    <mergeCell ref="AO36:AP36"/>
    <mergeCell ref="AO37:AP37"/>
    <mergeCell ref="AO41:AP41"/>
    <mergeCell ref="AO43:AP43"/>
    <mergeCell ref="AO33:AZ34"/>
    <mergeCell ref="AU35:AZ35"/>
    <mergeCell ref="F22:G22"/>
    <mergeCell ref="H22:I22"/>
    <mergeCell ref="B31:L31"/>
    <mergeCell ref="D32:E32"/>
    <mergeCell ref="F32:G32"/>
    <mergeCell ref="D42:E42"/>
    <mergeCell ref="J32:K32"/>
    <mergeCell ref="O31:Y31"/>
    <mergeCell ref="J22:K22"/>
    <mergeCell ref="Q22:R22"/>
    <mergeCell ref="S22:T22"/>
    <mergeCell ref="O42:P42"/>
    <mergeCell ref="U22:V22"/>
    <mergeCell ref="F42:G42"/>
    <mergeCell ref="H42:I42"/>
    <mergeCell ref="W42:X42"/>
    <mergeCell ref="Q42:R42"/>
    <mergeCell ref="S42:T42"/>
    <mergeCell ref="U42:V42"/>
    <mergeCell ref="O41:Y41"/>
    <mergeCell ref="J42:K42"/>
    <mergeCell ref="B41:L41"/>
    <mergeCell ref="B42:C42"/>
    <mergeCell ref="B32:C32"/>
    <mergeCell ref="O32:P32"/>
    <mergeCell ref="Q32:R32"/>
    <mergeCell ref="S32:T32"/>
    <mergeCell ref="H32:I32"/>
    <mergeCell ref="AO46:AQ46"/>
    <mergeCell ref="AP44:AQ44"/>
    <mergeCell ref="AO42:AP42"/>
    <mergeCell ref="AO38:AP38"/>
    <mergeCell ref="AO45:AP45"/>
    <mergeCell ref="AJ42:AK42"/>
    <mergeCell ref="AB42:AC42"/>
    <mergeCell ref="AD42:AE42"/>
    <mergeCell ref="AF42:AG42"/>
    <mergeCell ref="AB41:AL41"/>
    <mergeCell ref="AH42:AI42"/>
    <mergeCell ref="AJ32:AK32"/>
    <mergeCell ref="S12:T12"/>
    <mergeCell ref="AB12:AC12"/>
    <mergeCell ref="AD12:AE12"/>
    <mergeCell ref="W12:X12"/>
    <mergeCell ref="AJ12:AK12"/>
    <mergeCell ref="W32:X32"/>
    <mergeCell ref="U32:V32"/>
    <mergeCell ref="AB22:AC22"/>
    <mergeCell ref="AB31:AL31"/>
    <mergeCell ref="AB32:AC32"/>
    <mergeCell ref="AD32:AE32"/>
    <mergeCell ref="AF32:AG32"/>
    <mergeCell ref="AH32:AI32"/>
    <mergeCell ref="AD22:AE22"/>
    <mergeCell ref="AH22:AI22"/>
    <mergeCell ref="AJ22:AK22"/>
    <mergeCell ref="H12:I12"/>
    <mergeCell ref="O12:P12"/>
    <mergeCell ref="O22:P22"/>
    <mergeCell ref="AW3:AZ3"/>
    <mergeCell ref="AO24:AT25"/>
    <mergeCell ref="AP3:AS3"/>
    <mergeCell ref="AO14:AV15"/>
    <mergeCell ref="AU24:AV25"/>
    <mergeCell ref="AU18:AV19"/>
    <mergeCell ref="AN7:AX7"/>
    <mergeCell ref="AH3:AM3"/>
    <mergeCell ref="U6:AM6"/>
    <mergeCell ref="U7:AM7"/>
    <mergeCell ref="AB11:AL11"/>
    <mergeCell ref="B21:L21"/>
    <mergeCell ref="J12:K12"/>
    <mergeCell ref="B12:C12"/>
    <mergeCell ref="AH12:AI12"/>
    <mergeCell ref="W22:X22"/>
    <mergeCell ref="U12:V12"/>
    <mergeCell ref="O21:Y21"/>
    <mergeCell ref="AB21:AL21"/>
    <mergeCell ref="B22:C22"/>
    <mergeCell ref="D22:E22"/>
    <mergeCell ref="AV51:AZ51"/>
    <mergeCell ref="AV50:AZ50"/>
    <mergeCell ref="AL51:AU51"/>
    <mergeCell ref="Q51:AK51"/>
    <mergeCell ref="B1:AP1"/>
    <mergeCell ref="AR1:AZ1"/>
    <mergeCell ref="AX24:AZ29"/>
    <mergeCell ref="AO11:AV13"/>
    <mergeCell ref="AU16:AV17"/>
    <mergeCell ref="AT3:AU3"/>
    <mergeCell ref="AF22:AG22"/>
    <mergeCell ref="AF12:AG12"/>
    <mergeCell ref="B9:AY9"/>
    <mergeCell ref="AX11:AZ13"/>
    <mergeCell ref="B11:L11"/>
    <mergeCell ref="O11:Y11"/>
    <mergeCell ref="D7:S7"/>
    <mergeCell ref="G2:Z2"/>
    <mergeCell ref="G3:P3"/>
    <mergeCell ref="U3:Z3"/>
    <mergeCell ref="AH2:AM2"/>
    <mergeCell ref="D12:E12"/>
    <mergeCell ref="F12:G12"/>
    <mergeCell ref="Q12:R12"/>
  </mergeCells>
  <phoneticPr fontId="1" type="noConversion"/>
  <printOptions horizontalCentered="1" verticalCentered="1"/>
  <pageMargins left="0" right="0" top="0" bottom="0" header="0.25" footer="0.25"/>
  <pageSetup scale="65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260D-A01B-434B-8484-AD91357C569D}">
  <sheetPr>
    <tabColor theme="8" tint="-0.499984740745262"/>
    <pageSetUpPr fitToPage="1"/>
  </sheetPr>
  <dimension ref="A1:AC68"/>
  <sheetViews>
    <sheetView showGridLines="0" showRowColHeaders="0" workbookViewId="0">
      <selection activeCell="O6" sqref="O6:R7"/>
    </sheetView>
  </sheetViews>
  <sheetFormatPr defaultColWidth="9" defaultRowHeight="15" x14ac:dyDescent="0.25"/>
  <cols>
    <col min="1" max="1" width="3.09765625" style="1" customWidth="1"/>
    <col min="2" max="3" width="4.59765625" style="1" customWidth="1"/>
    <col min="4" max="8" width="4" style="1" customWidth="1"/>
    <col min="9" max="9" width="4.8984375" style="1" customWidth="1"/>
    <col min="10" max="10" width="5.09765625" style="1" customWidth="1"/>
    <col min="11" max="11" width="4.5" style="1" customWidth="1"/>
    <col min="12" max="18" width="4" style="1" customWidth="1"/>
    <col min="19" max="19" width="4.59765625" style="1" customWidth="1"/>
    <col min="20" max="20" width="2.59765625" style="1" customWidth="1"/>
    <col min="21" max="25" width="4.59765625" style="1" customWidth="1"/>
    <col min="26" max="26" width="11.59765625" style="1" customWidth="1"/>
    <col min="27" max="55" width="4.59765625" style="1" customWidth="1"/>
    <col min="56" max="16384" width="9" style="1"/>
  </cols>
  <sheetData>
    <row r="1" spans="1:29" ht="52.5" customHeight="1" x14ac:dyDescent="0.25">
      <c r="A1" s="438" t="s">
        <v>58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60"/>
      <c r="M1" s="61"/>
      <c r="N1" s="61"/>
      <c r="O1" s="439" t="s">
        <v>59</v>
      </c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62"/>
      <c r="AB1" s="63"/>
      <c r="AC1" s="64"/>
    </row>
    <row r="2" spans="1:29" ht="10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s="68" customFormat="1" ht="15.6" x14ac:dyDescent="0.3">
      <c r="A3" s="440" t="s">
        <v>60</v>
      </c>
      <c r="B3" s="441"/>
      <c r="C3" s="441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8"/>
      <c r="S3" s="65"/>
      <c r="T3" s="66"/>
      <c r="U3" s="442" t="s">
        <v>61</v>
      </c>
      <c r="V3" s="443"/>
      <c r="W3" s="443"/>
      <c r="X3" s="443"/>
      <c r="Y3" s="443"/>
      <c r="Z3" s="444"/>
      <c r="AA3" s="65"/>
      <c r="AB3" s="67"/>
      <c r="AC3" s="67"/>
    </row>
    <row r="4" spans="1:29" s="68" customFormat="1" ht="22.8" x14ac:dyDescent="0.3">
      <c r="A4" s="69"/>
      <c r="B4" s="70"/>
      <c r="C4" s="71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370"/>
      <c r="S4" s="65"/>
      <c r="T4" s="66"/>
      <c r="U4" s="445" t="str">
        <f xml:space="preserve"> days!B10&amp;" - "&amp;days!B10+1</f>
        <v>2025 - 2026</v>
      </c>
      <c r="V4" s="446"/>
      <c r="W4" s="446"/>
      <c r="X4" s="446"/>
      <c r="Y4" s="446"/>
      <c r="Z4" s="447"/>
      <c r="AA4" s="72"/>
      <c r="AB4" s="67"/>
      <c r="AC4" s="67"/>
    </row>
    <row r="5" spans="1:29" s="68" customFormat="1" ht="8.25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74"/>
      <c r="K5" s="74"/>
      <c r="L5" s="74"/>
      <c r="M5" s="73"/>
      <c r="N5" s="73"/>
      <c r="O5" s="73"/>
      <c r="P5" s="67"/>
      <c r="Q5" s="67"/>
      <c r="R5" s="67"/>
      <c r="S5" s="73"/>
      <c r="T5" s="73"/>
      <c r="U5" s="66"/>
      <c r="V5" s="66"/>
      <c r="W5" s="73"/>
      <c r="X5" s="73"/>
      <c r="Y5" s="73"/>
      <c r="Z5" s="67"/>
      <c r="AA5" s="67"/>
      <c r="AB5" s="67"/>
      <c r="AC5" s="67"/>
    </row>
    <row r="6" spans="1:29" s="68" customFormat="1" ht="15.6" x14ac:dyDescent="0.3">
      <c r="A6" s="75" t="s">
        <v>62</v>
      </c>
      <c r="B6" s="76"/>
      <c r="C6" s="76"/>
      <c r="D6" s="367"/>
      <c r="E6" s="367"/>
      <c r="F6" s="367"/>
      <c r="G6" s="367"/>
      <c r="H6" s="367"/>
      <c r="I6" s="367"/>
      <c r="J6" s="367"/>
      <c r="K6" s="367"/>
      <c r="L6" s="368"/>
      <c r="M6" s="75" t="s">
        <v>63</v>
      </c>
      <c r="N6" s="77"/>
      <c r="O6" s="367"/>
      <c r="P6" s="367"/>
      <c r="Q6" s="367"/>
      <c r="R6" s="368"/>
      <c r="S6" s="66"/>
      <c r="T6" s="73"/>
      <c r="U6" s="78" t="s">
        <v>64</v>
      </c>
      <c r="V6" s="79"/>
      <c r="W6" s="73"/>
      <c r="X6" s="73"/>
      <c r="Y6" s="73"/>
      <c r="Z6" s="73"/>
      <c r="AA6" s="73"/>
      <c r="AB6" s="67"/>
      <c r="AC6" s="67"/>
    </row>
    <row r="7" spans="1:29" s="68" customFormat="1" ht="22.5" customHeight="1" x14ac:dyDescent="0.3">
      <c r="A7" s="80" t="s">
        <v>65</v>
      </c>
      <c r="B7" s="81"/>
      <c r="C7" s="81"/>
      <c r="D7" s="229"/>
      <c r="E7" s="229"/>
      <c r="F7" s="229"/>
      <c r="G7" s="229"/>
      <c r="H7" s="229"/>
      <c r="I7" s="229"/>
      <c r="J7" s="229"/>
      <c r="K7" s="229"/>
      <c r="L7" s="370"/>
      <c r="M7" s="80" t="s">
        <v>66</v>
      </c>
      <c r="N7" s="82"/>
      <c r="O7" s="229"/>
      <c r="P7" s="229"/>
      <c r="Q7" s="229"/>
      <c r="R7" s="370"/>
      <c r="S7" s="66"/>
      <c r="T7" s="66"/>
      <c r="U7" s="83"/>
      <c r="V7" s="84" t="s">
        <v>67</v>
      </c>
      <c r="X7" s="83"/>
      <c r="Y7" s="84" t="s">
        <v>68</v>
      </c>
      <c r="Z7" s="85"/>
      <c r="AB7" s="67"/>
      <c r="AC7" s="67"/>
    </row>
    <row r="8" spans="1:29" ht="6.75" customHeight="1" x14ac:dyDescent="0.25">
      <c r="A8" s="8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7"/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5">
      <c r="A9" s="86" t="s">
        <v>69</v>
      </c>
      <c r="B9" s="87"/>
      <c r="C9" s="87"/>
      <c r="D9" s="87"/>
      <c r="E9" s="173" t="s">
        <v>70</v>
      </c>
      <c r="F9" s="87"/>
      <c r="G9" s="87"/>
      <c r="H9" s="87"/>
      <c r="I9" s="88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9"/>
      <c r="AA9" s="7"/>
      <c r="AB9" s="7"/>
      <c r="AC9" s="7"/>
    </row>
    <row r="10" spans="1:29" x14ac:dyDescent="0.25">
      <c r="A10" s="174" t="s">
        <v>71</v>
      </c>
      <c r="B10" s="90"/>
      <c r="C10" s="90"/>
      <c r="D10" s="90"/>
      <c r="E10" s="32"/>
      <c r="F10" s="32"/>
      <c r="G10" s="32"/>
      <c r="H10" s="32"/>
      <c r="I10" s="32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1"/>
      <c r="AA10" s="7"/>
      <c r="AB10" s="7"/>
      <c r="AC10" s="7"/>
    </row>
    <row r="11" spans="1:29" ht="7.5" customHeight="1" x14ac:dyDescent="0.25">
      <c r="A11" s="7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x14ac:dyDescent="0.25">
      <c r="A12" s="92" t="s">
        <v>72</v>
      </c>
      <c r="B12" s="7"/>
      <c r="C12" s="7"/>
      <c r="D12" s="93"/>
      <c r="E12" s="74" t="s">
        <v>73</v>
      </c>
      <c r="F12" s="66"/>
      <c r="G12" s="93"/>
      <c r="H12" s="94" t="s">
        <v>74</v>
      </c>
      <c r="J12" s="93"/>
      <c r="K12" s="94" t="s">
        <v>75</v>
      </c>
      <c r="M12" s="95" t="s">
        <v>76</v>
      </c>
      <c r="O12" s="8"/>
      <c r="P12" s="8"/>
      <c r="Q12" s="8"/>
      <c r="R12" s="8"/>
      <c r="S12" s="175"/>
      <c r="T12" s="466"/>
      <c r="U12" s="467"/>
      <c r="V12" s="467"/>
      <c r="W12" s="467"/>
      <c r="X12" s="467"/>
      <c r="Y12" s="467"/>
      <c r="Z12" s="468"/>
      <c r="AB12" s="7"/>
      <c r="AC12" s="7"/>
    </row>
    <row r="13" spans="1:29" x14ac:dyDescent="0.25">
      <c r="A13" s="74" t="s">
        <v>52</v>
      </c>
      <c r="B13" s="7"/>
      <c r="C13" s="7"/>
      <c r="D13" s="7"/>
      <c r="E13" s="7"/>
      <c r="F13" s="7"/>
      <c r="G13" s="7"/>
      <c r="H13" s="7"/>
      <c r="I13" s="7"/>
      <c r="J13" s="7"/>
      <c r="K13" s="7"/>
      <c r="M13" s="95" t="s">
        <v>77</v>
      </c>
      <c r="O13" s="8"/>
      <c r="P13" s="8"/>
      <c r="Q13" s="8"/>
      <c r="R13" s="8"/>
      <c r="S13" s="175"/>
      <c r="T13" s="469"/>
      <c r="U13" s="470"/>
      <c r="V13" s="470"/>
      <c r="W13" s="470"/>
      <c r="X13" s="470"/>
      <c r="Y13" s="470"/>
      <c r="Z13" s="471"/>
      <c r="AA13" s="7"/>
      <c r="AB13" s="7"/>
      <c r="AC13" s="7"/>
    </row>
    <row r="14" spans="1:29" ht="10.5" customHeight="1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177"/>
      <c r="U14" s="177"/>
      <c r="V14" s="177"/>
      <c r="W14" s="177"/>
      <c r="X14" s="177"/>
      <c r="Y14" s="177"/>
      <c r="Z14" s="177"/>
      <c r="AB14" s="8"/>
      <c r="AC14" s="8"/>
    </row>
    <row r="15" spans="1:29" ht="16.2" thickBot="1" x14ac:dyDescent="0.35">
      <c r="A15" s="96" t="s">
        <v>78</v>
      </c>
      <c r="B15" s="97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9"/>
      <c r="T15" s="7"/>
      <c r="U15" s="7"/>
      <c r="V15" s="7"/>
      <c r="W15" s="7"/>
      <c r="X15" s="7"/>
      <c r="Y15" s="7"/>
      <c r="Z15" s="7"/>
      <c r="AA15" s="7"/>
      <c r="AB15" s="8"/>
      <c r="AC15" s="8"/>
    </row>
    <row r="16" spans="1:29" ht="15.6" x14ac:dyDescent="0.3">
      <c r="A16" s="22"/>
      <c r="B16" s="66"/>
      <c r="C16" s="66"/>
      <c r="D16" s="66"/>
      <c r="E16" s="66"/>
      <c r="F16" s="66"/>
      <c r="G16" s="66"/>
      <c r="H16" s="66"/>
      <c r="I16" s="66"/>
      <c r="J16" s="472" t="s">
        <v>79</v>
      </c>
      <c r="K16" s="472"/>
      <c r="L16" s="473"/>
      <c r="M16" s="473"/>
      <c r="N16" s="473"/>
      <c r="O16" s="473"/>
      <c r="P16" s="473"/>
      <c r="Q16" s="473"/>
      <c r="R16" s="473"/>
      <c r="S16" s="100"/>
      <c r="T16" s="8"/>
      <c r="U16" s="474" t="s">
        <v>80</v>
      </c>
      <c r="V16" s="475"/>
      <c r="W16" s="475"/>
      <c r="X16" s="475"/>
      <c r="Y16" s="475"/>
      <c r="Z16" s="476"/>
      <c r="AA16" s="7"/>
      <c r="AB16" s="8"/>
      <c r="AC16" s="8"/>
    </row>
    <row r="17" spans="1:29" ht="15.6" thickBot="1" x14ac:dyDescent="0.3">
      <c r="A17" s="22"/>
      <c r="B17" s="92"/>
      <c r="C17" s="92"/>
      <c r="D17" s="92"/>
      <c r="E17" s="92"/>
      <c r="F17" s="92"/>
      <c r="G17" s="92"/>
      <c r="H17" s="92"/>
      <c r="I17" s="92"/>
      <c r="J17" s="101"/>
      <c r="K17" s="102"/>
      <c r="L17" s="180"/>
      <c r="M17" s="479" t="s">
        <v>81</v>
      </c>
      <c r="N17" s="480"/>
      <c r="O17" s="481"/>
      <c r="P17" s="101"/>
      <c r="Q17" s="102"/>
      <c r="R17" s="103"/>
      <c r="S17" s="100" t="s">
        <v>52</v>
      </c>
      <c r="T17" s="8"/>
      <c r="U17" s="477"/>
      <c r="V17" s="375"/>
      <c r="W17" s="375"/>
      <c r="X17" s="375"/>
      <c r="Y17" s="375"/>
      <c r="Z17" s="478"/>
      <c r="AA17" s="104"/>
      <c r="AB17" s="8"/>
      <c r="AC17" s="8"/>
    </row>
    <row r="18" spans="1:29" ht="15.75" customHeight="1" x14ac:dyDescent="0.25">
      <c r="A18" s="22"/>
      <c r="B18" s="92"/>
      <c r="C18" s="92"/>
      <c r="D18" s="105" t="s">
        <v>82</v>
      </c>
      <c r="E18" s="105"/>
      <c r="F18" s="105"/>
      <c r="G18" s="105"/>
      <c r="H18" s="105"/>
      <c r="I18" s="105"/>
      <c r="J18" s="106"/>
      <c r="K18" s="92"/>
      <c r="L18" s="107"/>
      <c r="M18" s="482"/>
      <c r="N18" s="483"/>
      <c r="O18" s="484"/>
      <c r="P18" s="106"/>
      <c r="Q18" s="92"/>
      <c r="R18" s="107"/>
      <c r="S18" s="100"/>
      <c r="T18" s="8"/>
      <c r="U18" s="108"/>
      <c r="V18" s="108"/>
      <c r="W18" s="108"/>
      <c r="X18" s="108"/>
      <c r="Y18" s="108"/>
      <c r="Z18" s="108"/>
      <c r="AA18" s="8"/>
      <c r="AB18" s="8"/>
      <c r="AC18" s="8"/>
    </row>
    <row r="19" spans="1:29" ht="14.25" customHeight="1" x14ac:dyDescent="0.25">
      <c r="A19" s="22"/>
      <c r="B19" s="448" t="s">
        <v>83</v>
      </c>
      <c r="C19" s="449"/>
      <c r="D19" s="448" t="s">
        <v>84</v>
      </c>
      <c r="E19" s="452"/>
      <c r="F19" s="452"/>
      <c r="G19" s="448" t="s">
        <v>85</v>
      </c>
      <c r="H19" s="452"/>
      <c r="I19" s="455" t="s">
        <v>86</v>
      </c>
      <c r="J19" s="457" t="s">
        <v>87</v>
      </c>
      <c r="K19" s="458"/>
      <c r="L19" s="459"/>
      <c r="M19" s="482"/>
      <c r="N19" s="483"/>
      <c r="O19" s="484"/>
      <c r="P19" s="463" t="s">
        <v>41</v>
      </c>
      <c r="Q19" s="464"/>
      <c r="R19" s="465"/>
      <c r="S19" s="51"/>
      <c r="T19" s="3"/>
      <c r="U19" s="405" t="s">
        <v>88</v>
      </c>
      <c r="V19" s="405"/>
      <c r="W19" s="405"/>
      <c r="X19" s="405"/>
      <c r="Y19" s="405"/>
      <c r="Z19" s="405"/>
      <c r="AA19" s="8"/>
      <c r="AB19" s="8"/>
      <c r="AC19" s="8"/>
    </row>
    <row r="20" spans="1:29" ht="14.25" customHeight="1" x14ac:dyDescent="0.25">
      <c r="A20" s="22"/>
      <c r="B20" s="450"/>
      <c r="C20" s="451"/>
      <c r="D20" s="453"/>
      <c r="E20" s="454"/>
      <c r="F20" s="454"/>
      <c r="G20" s="453"/>
      <c r="H20" s="454"/>
      <c r="I20" s="456" t="s">
        <v>89</v>
      </c>
      <c r="J20" s="460"/>
      <c r="K20" s="461"/>
      <c r="L20" s="462"/>
      <c r="M20" s="485"/>
      <c r="N20" s="486"/>
      <c r="O20" s="487"/>
      <c r="P20" s="453"/>
      <c r="Q20" s="454"/>
      <c r="R20" s="456"/>
      <c r="S20" s="51"/>
      <c r="T20" s="3"/>
      <c r="U20" s="405"/>
      <c r="V20" s="405"/>
      <c r="W20" s="405"/>
      <c r="X20" s="405"/>
      <c r="Y20" s="405"/>
      <c r="Z20" s="405"/>
      <c r="AA20" s="8"/>
      <c r="AB20" s="8"/>
      <c r="AC20" s="8"/>
    </row>
    <row r="21" spans="1:29" ht="17.25" customHeight="1" x14ac:dyDescent="0.25">
      <c r="A21" s="22"/>
      <c r="B21" s="432" t="s">
        <v>90</v>
      </c>
      <c r="C21" s="433"/>
      <c r="D21" s="434">
        <v>0.32291666666666669</v>
      </c>
      <c r="E21" s="435"/>
      <c r="F21" s="435"/>
      <c r="G21" s="434">
        <v>0.35416666666666669</v>
      </c>
      <c r="H21" s="435"/>
      <c r="I21" s="436" t="s">
        <v>91</v>
      </c>
      <c r="J21" s="432" t="s">
        <v>92</v>
      </c>
      <c r="K21" s="437"/>
      <c r="L21" s="433"/>
      <c r="M21" s="432" t="s">
        <v>93</v>
      </c>
      <c r="N21" s="437"/>
      <c r="O21" s="433"/>
      <c r="P21" s="432">
        <v>50</v>
      </c>
      <c r="Q21" s="437"/>
      <c r="R21" s="433"/>
      <c r="S21" s="100"/>
      <c r="T21" s="8"/>
      <c r="U21" s="405" t="s">
        <v>94</v>
      </c>
      <c r="V21" s="405"/>
      <c r="W21" s="405"/>
      <c r="X21" s="405"/>
      <c r="Y21" s="405"/>
      <c r="Z21" s="405"/>
      <c r="AA21" s="8"/>
      <c r="AB21" s="8"/>
      <c r="AC21" s="8"/>
    </row>
    <row r="22" spans="1:29" ht="17.25" customHeight="1" x14ac:dyDescent="0.25">
      <c r="A22" s="22"/>
      <c r="B22" s="389" t="s">
        <v>95</v>
      </c>
      <c r="C22" s="390"/>
      <c r="D22" s="393"/>
      <c r="E22" s="394"/>
      <c r="F22" s="395"/>
      <c r="G22" s="393"/>
      <c r="H22" s="394"/>
      <c r="I22" s="395"/>
      <c r="J22" s="399">
        <f>(G22-D22)*1440</f>
        <v>0</v>
      </c>
      <c r="K22" s="400"/>
      <c r="L22" s="401"/>
      <c r="M22" s="399"/>
      <c r="N22" s="400"/>
      <c r="O22" s="401"/>
      <c r="P22" s="355">
        <f>M22+J22</f>
        <v>0</v>
      </c>
      <c r="Q22" s="356"/>
      <c r="R22" s="357"/>
      <c r="S22" s="100"/>
      <c r="T22" s="8"/>
      <c r="U22" s="405"/>
      <c r="V22" s="405"/>
      <c r="W22" s="405"/>
      <c r="X22" s="405"/>
      <c r="Y22" s="405"/>
      <c r="Z22" s="405"/>
      <c r="AA22" s="8"/>
      <c r="AB22" s="8"/>
      <c r="AC22" s="8"/>
    </row>
    <row r="23" spans="1:29" ht="12.75" customHeight="1" x14ac:dyDescent="0.25">
      <c r="A23" s="22"/>
      <c r="B23" s="391"/>
      <c r="C23" s="392"/>
      <c r="D23" s="396"/>
      <c r="E23" s="397"/>
      <c r="F23" s="398"/>
      <c r="G23" s="396"/>
      <c r="H23" s="397"/>
      <c r="I23" s="398"/>
      <c r="J23" s="402"/>
      <c r="K23" s="403"/>
      <c r="L23" s="404"/>
      <c r="M23" s="402"/>
      <c r="N23" s="403"/>
      <c r="O23" s="404"/>
      <c r="P23" s="361"/>
      <c r="Q23" s="362"/>
      <c r="R23" s="363"/>
      <c r="S23" s="100"/>
      <c r="T23" s="8"/>
      <c r="U23" s="405" t="s">
        <v>96</v>
      </c>
      <c r="V23" s="405"/>
      <c r="W23" s="405"/>
      <c r="X23" s="405"/>
      <c r="Y23" s="405"/>
      <c r="Z23" s="405"/>
      <c r="AA23" s="8"/>
      <c r="AB23" s="8"/>
      <c r="AC23" s="8"/>
    </row>
    <row r="24" spans="1:29" ht="15.75" customHeight="1" x14ac:dyDescent="0.25">
      <c r="A24" s="22"/>
      <c r="B24" s="389">
        <v>2</v>
      </c>
      <c r="C24" s="390"/>
      <c r="D24" s="393"/>
      <c r="E24" s="394"/>
      <c r="F24" s="395"/>
      <c r="G24" s="393"/>
      <c r="H24" s="394"/>
      <c r="I24" s="395"/>
      <c r="J24" s="399">
        <f t="shared" ref="J24" si="0">(G24-D24)*1440</f>
        <v>0</v>
      </c>
      <c r="K24" s="400"/>
      <c r="L24" s="401"/>
      <c r="M24" s="399"/>
      <c r="N24" s="400"/>
      <c r="O24" s="401"/>
      <c r="P24" s="355">
        <f t="shared" ref="P24" si="1">M24+J24</f>
        <v>0</v>
      </c>
      <c r="Q24" s="356"/>
      <c r="R24" s="357"/>
      <c r="S24" s="100"/>
      <c r="T24" s="8"/>
      <c r="U24" s="405"/>
      <c r="V24" s="405"/>
      <c r="W24" s="405"/>
      <c r="X24" s="405"/>
      <c r="Y24" s="405"/>
      <c r="Z24" s="405"/>
      <c r="AA24" s="8"/>
      <c r="AB24" s="8"/>
      <c r="AC24" s="8"/>
    </row>
    <row r="25" spans="1:29" ht="15.75" customHeight="1" x14ac:dyDescent="0.25">
      <c r="A25" s="22"/>
      <c r="B25" s="391"/>
      <c r="C25" s="392"/>
      <c r="D25" s="396"/>
      <c r="E25" s="397"/>
      <c r="F25" s="398"/>
      <c r="G25" s="396"/>
      <c r="H25" s="397"/>
      <c r="I25" s="398"/>
      <c r="J25" s="402"/>
      <c r="K25" s="403"/>
      <c r="L25" s="404"/>
      <c r="M25" s="402"/>
      <c r="N25" s="403"/>
      <c r="O25" s="404"/>
      <c r="P25" s="361"/>
      <c r="Q25" s="362"/>
      <c r="R25" s="363"/>
      <c r="S25" s="100"/>
      <c r="T25" s="8"/>
      <c r="U25" s="405" t="s">
        <v>97</v>
      </c>
      <c r="V25" s="405"/>
      <c r="W25" s="405"/>
      <c r="X25" s="405"/>
      <c r="Y25" s="405"/>
      <c r="Z25" s="405"/>
      <c r="AA25" s="8"/>
      <c r="AB25" s="8"/>
      <c r="AC25" s="8"/>
    </row>
    <row r="26" spans="1:29" ht="15.75" customHeight="1" x14ac:dyDescent="0.25">
      <c r="A26" s="22"/>
      <c r="B26" s="389">
        <v>3</v>
      </c>
      <c r="C26" s="390"/>
      <c r="D26" s="393"/>
      <c r="E26" s="394"/>
      <c r="F26" s="395"/>
      <c r="G26" s="393"/>
      <c r="H26" s="394"/>
      <c r="I26" s="395"/>
      <c r="J26" s="399">
        <f t="shared" ref="J26" si="2">(G26-D26)*1440</f>
        <v>0</v>
      </c>
      <c r="K26" s="400"/>
      <c r="L26" s="401"/>
      <c r="M26" s="399"/>
      <c r="N26" s="400"/>
      <c r="O26" s="401"/>
      <c r="P26" s="355">
        <f t="shared" ref="P26" si="3">M26+J26</f>
        <v>0</v>
      </c>
      <c r="Q26" s="356"/>
      <c r="R26" s="357"/>
      <c r="S26" s="100"/>
      <c r="T26" s="8"/>
      <c r="U26" s="405"/>
      <c r="V26" s="405"/>
      <c r="W26" s="405"/>
      <c r="X26" s="405"/>
      <c r="Y26" s="405"/>
      <c r="Z26" s="405"/>
      <c r="AA26" s="8"/>
      <c r="AB26" s="8"/>
      <c r="AC26" s="8"/>
    </row>
    <row r="27" spans="1:29" ht="15.75" customHeight="1" x14ac:dyDescent="0.25">
      <c r="A27" s="22"/>
      <c r="B27" s="391" t="s">
        <v>98</v>
      </c>
      <c r="C27" s="392"/>
      <c r="D27" s="396"/>
      <c r="E27" s="397"/>
      <c r="F27" s="398"/>
      <c r="G27" s="396"/>
      <c r="H27" s="397"/>
      <c r="I27" s="398"/>
      <c r="J27" s="402"/>
      <c r="K27" s="403"/>
      <c r="L27" s="404"/>
      <c r="M27" s="402"/>
      <c r="N27" s="403"/>
      <c r="O27" s="404"/>
      <c r="P27" s="361"/>
      <c r="Q27" s="362"/>
      <c r="R27" s="363"/>
      <c r="S27" s="100"/>
      <c r="T27" s="8"/>
      <c r="U27" s="405" t="s">
        <v>99</v>
      </c>
      <c r="V27" s="405"/>
      <c r="W27" s="405"/>
      <c r="X27" s="405"/>
      <c r="Y27" s="405"/>
      <c r="Z27" s="405"/>
      <c r="AA27" s="8"/>
      <c r="AB27" s="8"/>
      <c r="AC27" s="8"/>
    </row>
    <row r="28" spans="1:29" ht="15" customHeight="1" x14ac:dyDescent="0.25">
      <c r="A28" s="22"/>
      <c r="B28" s="389">
        <v>4</v>
      </c>
      <c r="C28" s="390"/>
      <c r="D28" s="393"/>
      <c r="E28" s="394"/>
      <c r="F28" s="395"/>
      <c r="G28" s="393"/>
      <c r="H28" s="394"/>
      <c r="I28" s="395"/>
      <c r="J28" s="399">
        <f t="shared" ref="J28" si="4">(G28-D28)*1440</f>
        <v>0</v>
      </c>
      <c r="K28" s="400"/>
      <c r="L28" s="401"/>
      <c r="M28" s="399"/>
      <c r="N28" s="400"/>
      <c r="O28" s="401"/>
      <c r="P28" s="355">
        <f t="shared" ref="P28" si="5">M28+J28</f>
        <v>0</v>
      </c>
      <c r="Q28" s="356"/>
      <c r="R28" s="357"/>
      <c r="S28" s="100"/>
      <c r="T28" s="8"/>
      <c r="U28" s="405"/>
      <c r="V28" s="405"/>
      <c r="W28" s="405"/>
      <c r="X28" s="405"/>
      <c r="Y28" s="405"/>
      <c r="Z28" s="405"/>
      <c r="AA28" s="8"/>
      <c r="AB28" s="8"/>
      <c r="AC28" s="8"/>
    </row>
    <row r="29" spans="1:29" ht="16.5" customHeight="1" x14ac:dyDescent="0.25">
      <c r="A29" s="22"/>
      <c r="B29" s="391"/>
      <c r="C29" s="392"/>
      <c r="D29" s="396"/>
      <c r="E29" s="397"/>
      <c r="F29" s="398"/>
      <c r="G29" s="396"/>
      <c r="H29" s="397"/>
      <c r="I29" s="398"/>
      <c r="J29" s="402"/>
      <c r="K29" s="403"/>
      <c r="L29" s="404"/>
      <c r="M29" s="402"/>
      <c r="N29" s="403"/>
      <c r="O29" s="404"/>
      <c r="P29" s="361"/>
      <c r="Q29" s="362"/>
      <c r="R29" s="363"/>
      <c r="S29" s="100"/>
      <c r="T29" s="8"/>
      <c r="U29" s="405" t="s">
        <v>100</v>
      </c>
      <c r="V29" s="405"/>
      <c r="W29" s="405"/>
      <c r="X29" s="405"/>
      <c r="Y29" s="405"/>
      <c r="Z29" s="405"/>
      <c r="AA29" s="8"/>
      <c r="AB29" s="8"/>
      <c r="AC29" s="8"/>
    </row>
    <row r="30" spans="1:29" ht="16.5" customHeight="1" x14ac:dyDescent="0.25">
      <c r="A30" s="22"/>
      <c r="B30" s="428" t="s">
        <v>101</v>
      </c>
      <c r="C30" s="429"/>
      <c r="D30" s="410"/>
      <c r="E30" s="411"/>
      <c r="F30" s="412"/>
      <c r="G30" s="410"/>
      <c r="H30" s="411"/>
      <c r="I30" s="412"/>
      <c r="J30" s="416">
        <v>0</v>
      </c>
      <c r="K30" s="417"/>
      <c r="L30" s="418"/>
      <c r="M30" s="416"/>
      <c r="N30" s="417"/>
      <c r="O30" s="418"/>
      <c r="P30" s="422">
        <f>M30</f>
        <v>0</v>
      </c>
      <c r="Q30" s="423"/>
      <c r="R30" s="424"/>
      <c r="S30" s="100"/>
      <c r="T30" s="8"/>
      <c r="U30" s="405"/>
      <c r="V30" s="405"/>
      <c r="W30" s="405"/>
      <c r="X30" s="405"/>
      <c r="Y30" s="405"/>
      <c r="Z30" s="405"/>
      <c r="AA30" s="8"/>
      <c r="AB30" s="8"/>
      <c r="AC30" s="8"/>
    </row>
    <row r="31" spans="1:29" ht="17.25" customHeight="1" x14ac:dyDescent="0.25">
      <c r="A31" s="22"/>
      <c r="B31" s="430" t="s">
        <v>101</v>
      </c>
      <c r="C31" s="431"/>
      <c r="D31" s="413"/>
      <c r="E31" s="414"/>
      <c r="F31" s="415"/>
      <c r="G31" s="413"/>
      <c r="H31" s="414"/>
      <c r="I31" s="415"/>
      <c r="J31" s="419"/>
      <c r="K31" s="420"/>
      <c r="L31" s="421"/>
      <c r="M31" s="419"/>
      <c r="N31" s="420"/>
      <c r="O31" s="421"/>
      <c r="P31" s="425"/>
      <c r="Q31" s="426"/>
      <c r="R31" s="427"/>
      <c r="S31" s="100"/>
      <c r="T31" s="8"/>
      <c r="U31" s="405" t="s">
        <v>102</v>
      </c>
      <c r="V31" s="405"/>
      <c r="W31" s="405"/>
      <c r="X31" s="405"/>
      <c r="Y31" s="405"/>
      <c r="Z31" s="405"/>
      <c r="AA31" s="8"/>
      <c r="AB31" s="8"/>
      <c r="AC31" s="8"/>
    </row>
    <row r="32" spans="1:29" ht="16.5" customHeight="1" x14ac:dyDescent="0.25">
      <c r="A32" s="22"/>
      <c r="B32" s="389">
        <v>5</v>
      </c>
      <c r="C32" s="390"/>
      <c r="D32" s="393"/>
      <c r="E32" s="394"/>
      <c r="F32" s="395"/>
      <c r="G32" s="393"/>
      <c r="H32" s="394"/>
      <c r="I32" s="395"/>
      <c r="J32" s="399">
        <f t="shared" ref="J32" si="6">(G32-D32)*1440</f>
        <v>0</v>
      </c>
      <c r="K32" s="400"/>
      <c r="L32" s="401"/>
      <c r="M32" s="399"/>
      <c r="N32" s="400"/>
      <c r="O32" s="401"/>
      <c r="P32" s="355">
        <f t="shared" ref="P32" si="7">M32+J32</f>
        <v>0</v>
      </c>
      <c r="Q32" s="356"/>
      <c r="R32" s="357"/>
      <c r="S32" s="100"/>
      <c r="T32" s="8"/>
      <c r="U32" s="405"/>
      <c r="V32" s="405"/>
      <c r="W32" s="405"/>
      <c r="X32" s="405"/>
      <c r="Y32" s="405"/>
      <c r="Z32" s="405"/>
      <c r="AA32" s="8"/>
      <c r="AB32" s="8"/>
      <c r="AC32" s="8"/>
    </row>
    <row r="33" spans="1:29" ht="16.5" customHeight="1" x14ac:dyDescent="0.25">
      <c r="A33" s="22"/>
      <c r="B33" s="391" t="s">
        <v>93</v>
      </c>
      <c r="C33" s="392"/>
      <c r="D33" s="396"/>
      <c r="E33" s="397"/>
      <c r="F33" s="398"/>
      <c r="G33" s="396"/>
      <c r="H33" s="397"/>
      <c r="I33" s="398"/>
      <c r="J33" s="402"/>
      <c r="K33" s="403"/>
      <c r="L33" s="404"/>
      <c r="M33" s="402"/>
      <c r="N33" s="403"/>
      <c r="O33" s="404"/>
      <c r="P33" s="361"/>
      <c r="Q33" s="362"/>
      <c r="R33" s="363"/>
      <c r="S33" s="100"/>
      <c r="T33" s="8"/>
      <c r="U33" s="405"/>
      <c r="V33" s="405"/>
      <c r="W33" s="405"/>
      <c r="X33" s="405"/>
      <c r="Y33" s="405"/>
      <c r="Z33" s="405"/>
      <c r="AA33" s="8"/>
      <c r="AB33" s="8"/>
      <c r="AC33" s="8"/>
    </row>
    <row r="34" spans="1:29" ht="17.25" customHeight="1" x14ac:dyDescent="0.25">
      <c r="A34" s="22"/>
      <c r="B34" s="389">
        <v>6</v>
      </c>
      <c r="C34" s="390"/>
      <c r="D34" s="393"/>
      <c r="E34" s="394"/>
      <c r="F34" s="395"/>
      <c r="G34" s="393"/>
      <c r="H34" s="394"/>
      <c r="I34" s="395"/>
      <c r="J34" s="399">
        <f t="shared" ref="J34" si="8">(G34-D34)*1440</f>
        <v>0</v>
      </c>
      <c r="K34" s="400"/>
      <c r="L34" s="401"/>
      <c r="M34" s="399"/>
      <c r="N34" s="400"/>
      <c r="O34" s="401"/>
      <c r="P34" s="355">
        <f t="shared" ref="P34" si="9">M34+J34</f>
        <v>0</v>
      </c>
      <c r="Q34" s="356"/>
      <c r="R34" s="357"/>
      <c r="S34" s="100"/>
      <c r="T34" s="8"/>
      <c r="U34" s="405"/>
      <c r="V34" s="405"/>
      <c r="W34" s="405"/>
      <c r="X34" s="405"/>
      <c r="Y34" s="405"/>
      <c r="Z34" s="405"/>
      <c r="AA34" s="8"/>
      <c r="AB34" s="8"/>
      <c r="AC34" s="8"/>
    </row>
    <row r="35" spans="1:29" ht="17.25" customHeight="1" x14ac:dyDescent="0.25">
      <c r="A35" s="22"/>
      <c r="B35" s="391" t="s">
        <v>93</v>
      </c>
      <c r="C35" s="392"/>
      <c r="D35" s="396"/>
      <c r="E35" s="397"/>
      <c r="F35" s="398"/>
      <c r="G35" s="396"/>
      <c r="H35" s="397"/>
      <c r="I35" s="398"/>
      <c r="J35" s="402"/>
      <c r="K35" s="403"/>
      <c r="L35" s="404"/>
      <c r="M35" s="402"/>
      <c r="N35" s="403"/>
      <c r="O35" s="404"/>
      <c r="P35" s="361"/>
      <c r="Q35" s="362"/>
      <c r="R35" s="363"/>
      <c r="S35" s="100"/>
      <c r="T35" s="8"/>
      <c r="U35" s="388" t="s">
        <v>103</v>
      </c>
      <c r="V35" s="388"/>
      <c r="W35" s="388"/>
      <c r="X35" s="388"/>
      <c r="Y35" s="388"/>
      <c r="Z35" s="388"/>
      <c r="AA35" s="8"/>
      <c r="AB35" s="8"/>
      <c r="AC35" s="8"/>
    </row>
    <row r="36" spans="1:29" ht="17.25" customHeight="1" x14ac:dyDescent="0.25">
      <c r="A36" s="22"/>
      <c r="B36" s="389">
        <v>7</v>
      </c>
      <c r="C36" s="390"/>
      <c r="D36" s="393"/>
      <c r="E36" s="394"/>
      <c r="F36" s="395"/>
      <c r="G36" s="393"/>
      <c r="H36" s="394"/>
      <c r="I36" s="395"/>
      <c r="J36" s="399">
        <f t="shared" ref="J36" si="10">(G36-D36)*1440</f>
        <v>0</v>
      </c>
      <c r="K36" s="400"/>
      <c r="L36" s="401"/>
      <c r="M36" s="399"/>
      <c r="N36" s="400"/>
      <c r="O36" s="401"/>
      <c r="P36" s="355">
        <f t="shared" ref="P36" si="11">M36+J36</f>
        <v>0</v>
      </c>
      <c r="Q36" s="356"/>
      <c r="R36" s="357"/>
      <c r="S36" s="100"/>
      <c r="T36" s="8"/>
      <c r="U36" s="388"/>
      <c r="V36" s="388"/>
      <c r="W36" s="388"/>
      <c r="X36" s="388"/>
      <c r="Y36" s="388"/>
      <c r="Z36" s="388"/>
      <c r="AA36" s="8"/>
      <c r="AB36" s="8"/>
      <c r="AC36" s="8"/>
    </row>
    <row r="37" spans="1:29" ht="15.75" customHeight="1" x14ac:dyDescent="0.25">
      <c r="A37" s="22"/>
      <c r="B37" s="391" t="s">
        <v>93</v>
      </c>
      <c r="C37" s="392"/>
      <c r="D37" s="396"/>
      <c r="E37" s="397"/>
      <c r="F37" s="398"/>
      <c r="G37" s="396"/>
      <c r="H37" s="397"/>
      <c r="I37" s="398"/>
      <c r="J37" s="402"/>
      <c r="K37" s="403"/>
      <c r="L37" s="404"/>
      <c r="M37" s="402"/>
      <c r="N37" s="403"/>
      <c r="O37" s="404"/>
      <c r="P37" s="361"/>
      <c r="Q37" s="362"/>
      <c r="R37" s="363"/>
      <c r="S37" s="100"/>
      <c r="T37" s="8"/>
      <c r="U37" s="388"/>
      <c r="V37" s="388"/>
      <c r="W37" s="388"/>
      <c r="X37" s="388"/>
      <c r="Y37" s="388"/>
      <c r="Z37" s="388"/>
      <c r="AA37" s="8"/>
      <c r="AB37" s="8"/>
      <c r="AC37" s="8"/>
    </row>
    <row r="38" spans="1:29" ht="15.75" customHeight="1" x14ac:dyDescent="0.25">
      <c r="A38" s="22"/>
      <c r="B38" s="389">
        <v>8</v>
      </c>
      <c r="C38" s="390"/>
      <c r="D38" s="393"/>
      <c r="E38" s="394"/>
      <c r="F38" s="395"/>
      <c r="G38" s="393"/>
      <c r="H38" s="394"/>
      <c r="I38" s="395"/>
      <c r="J38" s="355">
        <f t="shared" ref="J38" si="12">(G38-D38)*1440</f>
        <v>0</v>
      </c>
      <c r="K38" s="356"/>
      <c r="L38" s="357"/>
      <c r="M38" s="109"/>
      <c r="N38" s="110"/>
      <c r="O38" s="110"/>
      <c r="P38" s="355">
        <f t="shared" ref="P38" si="13">M38+J38</f>
        <v>0</v>
      </c>
      <c r="Q38" s="356"/>
      <c r="R38" s="357"/>
      <c r="S38" s="100"/>
      <c r="T38" s="8"/>
      <c r="U38" s="388"/>
      <c r="V38" s="388"/>
      <c r="W38" s="388"/>
      <c r="X38" s="388"/>
      <c r="Y38" s="388"/>
      <c r="Z38" s="388"/>
      <c r="AA38" s="8"/>
      <c r="AB38" s="8"/>
      <c r="AC38" s="8"/>
    </row>
    <row r="39" spans="1:29" ht="15.75" customHeight="1" x14ac:dyDescent="0.25">
      <c r="A39" s="22"/>
      <c r="B39" s="391" t="s">
        <v>93</v>
      </c>
      <c r="C39" s="392"/>
      <c r="D39" s="396"/>
      <c r="E39" s="397"/>
      <c r="F39" s="398"/>
      <c r="G39" s="396"/>
      <c r="H39" s="397"/>
      <c r="I39" s="398"/>
      <c r="J39" s="358"/>
      <c r="K39" s="359"/>
      <c r="L39" s="360"/>
      <c r="M39" s="109"/>
      <c r="N39" s="110"/>
      <c r="O39" s="110"/>
      <c r="P39" s="361"/>
      <c r="Q39" s="362"/>
      <c r="R39" s="363"/>
      <c r="S39" s="100"/>
      <c r="T39" s="8"/>
      <c r="U39" s="130"/>
      <c r="V39" s="130"/>
      <c r="W39" s="130"/>
      <c r="X39" s="130"/>
      <c r="Y39" s="130"/>
      <c r="Z39" s="130"/>
      <c r="AA39" s="8"/>
      <c r="AB39" s="8"/>
      <c r="AC39" s="8"/>
    </row>
    <row r="40" spans="1:29" ht="15.75" customHeight="1" x14ac:dyDescent="0.25">
      <c r="A40" s="22"/>
      <c r="B40" s="111"/>
      <c r="C40" s="111"/>
      <c r="D40" s="112"/>
      <c r="E40" s="112"/>
      <c r="F40" s="112"/>
      <c r="G40" s="112"/>
      <c r="H40" s="112"/>
      <c r="I40" s="112"/>
      <c r="J40" s="112"/>
      <c r="K40" s="112"/>
      <c r="L40" s="364" t="s">
        <v>104</v>
      </c>
      <c r="M40" s="364"/>
      <c r="N40" s="364"/>
      <c r="O40" s="365"/>
      <c r="P40" s="366" t="str">
        <f>IF(SUM(P22:P38)=0,"",SUM(P22:P38))</f>
        <v/>
      </c>
      <c r="Q40" s="367"/>
      <c r="R40" s="368"/>
      <c r="S40" s="100"/>
      <c r="T40" s="8"/>
      <c r="U40" s="371" t="s">
        <v>105</v>
      </c>
      <c r="V40" s="372"/>
      <c r="W40" s="372"/>
      <c r="X40" s="372"/>
      <c r="Y40" s="372"/>
      <c r="Z40" s="373"/>
      <c r="AA40" s="8"/>
      <c r="AB40" s="8"/>
      <c r="AC40" s="8"/>
    </row>
    <row r="41" spans="1:29" ht="15.75" customHeight="1" thickBot="1" x14ac:dyDescent="0.3">
      <c r="A41" s="22"/>
      <c r="B41" s="66"/>
      <c r="C41" s="66"/>
      <c r="D41" s="66"/>
      <c r="E41" s="66"/>
      <c r="F41" s="66"/>
      <c r="G41" s="66"/>
      <c r="H41" s="66"/>
      <c r="I41" s="66"/>
      <c r="J41" s="113"/>
      <c r="K41" s="113"/>
      <c r="L41" s="364"/>
      <c r="M41" s="364"/>
      <c r="N41" s="364"/>
      <c r="O41" s="365"/>
      <c r="P41" s="369"/>
      <c r="Q41" s="229"/>
      <c r="R41" s="370"/>
      <c r="S41" s="100"/>
      <c r="T41" s="8"/>
      <c r="U41" s="374"/>
      <c r="V41" s="375"/>
      <c r="W41" s="375"/>
      <c r="X41" s="375"/>
      <c r="Y41" s="375"/>
      <c r="Z41" s="376"/>
      <c r="AA41" s="17"/>
      <c r="AB41" s="8"/>
      <c r="AC41" s="8"/>
    </row>
    <row r="42" spans="1:29" ht="17.25" customHeight="1" thickBot="1" x14ac:dyDescent="0.3">
      <c r="A42" s="22"/>
      <c r="B42" s="66"/>
      <c r="C42" s="66"/>
      <c r="D42" s="66"/>
      <c r="E42" s="66"/>
      <c r="F42" s="66"/>
      <c r="G42" s="66"/>
      <c r="H42" s="66"/>
      <c r="I42" s="66"/>
      <c r="J42" s="114"/>
      <c r="K42" s="114"/>
      <c r="L42" s="181"/>
      <c r="M42" s="181" t="s">
        <v>52</v>
      </c>
      <c r="N42" s="181"/>
      <c r="O42" s="181"/>
      <c r="P42" s="29" t="s">
        <v>106</v>
      </c>
      <c r="Q42" s="29"/>
      <c r="R42" s="29"/>
      <c r="S42" s="100"/>
      <c r="T42" s="8"/>
      <c r="U42" s="188"/>
      <c r="V42" s="189"/>
      <c r="W42" s="189"/>
      <c r="X42" s="189"/>
      <c r="Y42" s="189"/>
      <c r="Z42" s="190"/>
      <c r="AA42" s="8"/>
      <c r="AB42" s="8"/>
      <c r="AC42" s="8"/>
    </row>
    <row r="43" spans="1:29" ht="15.75" customHeight="1" thickTop="1" x14ac:dyDescent="0.25">
      <c r="A43" s="22"/>
      <c r="B43" s="66"/>
      <c r="C43" s="66"/>
      <c r="D43" s="66"/>
      <c r="E43" s="66"/>
      <c r="F43" s="66"/>
      <c r="G43" s="66"/>
      <c r="H43" s="66"/>
      <c r="I43" s="66"/>
      <c r="J43" s="114"/>
      <c r="K43" s="114"/>
      <c r="L43" s="181"/>
      <c r="M43" s="364" t="s">
        <v>107</v>
      </c>
      <c r="N43" s="377"/>
      <c r="O43" s="378"/>
      <c r="P43" s="379" t="str">
        <f>IF(P40="","",P40/60)</f>
        <v/>
      </c>
      <c r="Q43" s="380"/>
      <c r="R43" s="381"/>
      <c r="S43" s="100"/>
      <c r="T43" s="8"/>
      <c r="U43" s="385" t="s">
        <v>108</v>
      </c>
      <c r="V43" s="386"/>
      <c r="W43" s="386"/>
      <c r="X43" s="386"/>
      <c r="Y43" s="386"/>
      <c r="Z43" s="387"/>
      <c r="AA43" s="8"/>
      <c r="AB43" s="8"/>
      <c r="AC43" s="8"/>
    </row>
    <row r="44" spans="1:29" ht="15.75" customHeight="1" thickBot="1" x14ac:dyDescent="0.3">
      <c r="A44" s="22"/>
      <c r="B44" s="66"/>
      <c r="C44" s="66"/>
      <c r="D44" s="66"/>
      <c r="E44" s="66"/>
      <c r="F44" s="66"/>
      <c r="G44" s="66"/>
      <c r="H44" s="66"/>
      <c r="I44" s="66"/>
      <c r="J44" s="114"/>
      <c r="K44" s="114"/>
      <c r="L44" s="181"/>
      <c r="M44" s="377"/>
      <c r="N44" s="377"/>
      <c r="O44" s="378"/>
      <c r="P44" s="382"/>
      <c r="Q44" s="383"/>
      <c r="R44" s="384"/>
      <c r="S44" s="100"/>
      <c r="T44" s="8"/>
      <c r="U44" s="385"/>
      <c r="V44" s="386"/>
      <c r="W44" s="386"/>
      <c r="X44" s="386"/>
      <c r="Y44" s="386"/>
      <c r="Z44" s="387"/>
      <c r="AA44" s="104"/>
      <c r="AB44" s="8"/>
      <c r="AC44" s="8"/>
    </row>
    <row r="45" spans="1:29" ht="10.5" customHeight="1" thickTop="1" thickBot="1" x14ac:dyDescent="0.3">
      <c r="A45" s="115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7"/>
      <c r="T45" s="8"/>
      <c r="U45" s="385"/>
      <c r="V45" s="386"/>
      <c r="W45" s="386"/>
      <c r="X45" s="386"/>
      <c r="Y45" s="386"/>
      <c r="Z45" s="387"/>
      <c r="AA45" s="104"/>
      <c r="AB45" s="8"/>
      <c r="AC45" s="8"/>
    </row>
    <row r="46" spans="1:29" ht="16.2" thickBot="1" x14ac:dyDescent="0.3">
      <c r="A46" s="96" t="s">
        <v>109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99"/>
      <c r="T46" s="8"/>
      <c r="U46" s="385"/>
      <c r="V46" s="386"/>
      <c r="W46" s="386"/>
      <c r="X46" s="386"/>
      <c r="Y46" s="386"/>
      <c r="Z46" s="387"/>
      <c r="AA46" s="17"/>
      <c r="AB46" s="8"/>
      <c r="AC46" s="8"/>
    </row>
    <row r="47" spans="1:29" ht="15.6" x14ac:dyDescent="0.3">
      <c r="A47" s="119"/>
      <c r="B47" s="92"/>
      <c r="C47" s="92"/>
      <c r="D47" s="92"/>
      <c r="E47" s="92"/>
      <c r="F47" s="406" t="s">
        <v>110</v>
      </c>
      <c r="G47" s="406"/>
      <c r="H47" s="406"/>
      <c r="I47" s="68"/>
      <c r="J47" s="74"/>
      <c r="K47" s="74"/>
      <c r="L47" s="408" t="s">
        <v>111</v>
      </c>
      <c r="M47" s="408"/>
      <c r="N47" s="408"/>
      <c r="O47" s="122"/>
      <c r="P47" s="122"/>
      <c r="Q47" s="120" t="s">
        <v>111</v>
      </c>
      <c r="R47" s="121"/>
      <c r="S47" s="123"/>
      <c r="T47" s="63"/>
      <c r="U47" s="385"/>
      <c r="V47" s="386"/>
      <c r="W47" s="386"/>
      <c r="X47" s="386"/>
      <c r="Y47" s="386"/>
      <c r="Z47" s="387"/>
      <c r="AA47" s="17"/>
      <c r="AB47" s="63"/>
      <c r="AC47" s="63"/>
    </row>
    <row r="48" spans="1:29" ht="15.6" x14ac:dyDescent="0.3">
      <c r="A48" s="22"/>
      <c r="B48" s="92"/>
      <c r="C48" s="92"/>
      <c r="D48" s="92"/>
      <c r="E48" s="92"/>
      <c r="F48" s="407"/>
      <c r="G48" s="407"/>
      <c r="H48" s="407"/>
      <c r="I48" s="68"/>
      <c r="J48" s="176" t="s">
        <v>112</v>
      </c>
      <c r="K48" s="124"/>
      <c r="L48" s="409" t="s">
        <v>113</v>
      </c>
      <c r="M48" s="409"/>
      <c r="N48" s="409"/>
      <c r="O48" s="122"/>
      <c r="P48" s="351" t="s">
        <v>114</v>
      </c>
      <c r="Q48" s="352"/>
      <c r="R48" s="352"/>
      <c r="S48" s="125"/>
      <c r="T48" s="63"/>
      <c r="U48" s="385"/>
      <c r="V48" s="386"/>
      <c r="W48" s="386"/>
      <c r="X48" s="386"/>
      <c r="Y48" s="386"/>
      <c r="Z48" s="387"/>
      <c r="AA48" s="17"/>
      <c r="AB48" s="63"/>
      <c r="AC48" s="63"/>
    </row>
    <row r="49" spans="1:29" ht="15.6" x14ac:dyDescent="0.3">
      <c r="A49" s="22"/>
      <c r="B49" s="74" t="s">
        <v>115</v>
      </c>
      <c r="C49" s="74"/>
      <c r="D49" s="74"/>
      <c r="E49" s="92"/>
      <c r="F49" s="336" t="str">
        <f>P43</f>
        <v/>
      </c>
      <c r="G49" s="353"/>
      <c r="H49" s="353"/>
      <c r="I49" s="339" t="s">
        <v>116</v>
      </c>
      <c r="J49" s="340"/>
      <c r="K49" s="341"/>
      <c r="L49" s="339">
        <f>days!AZ14</f>
        <v>222</v>
      </c>
      <c r="M49" s="342"/>
      <c r="N49" s="354"/>
      <c r="O49" s="182" t="s">
        <v>117</v>
      </c>
      <c r="P49" s="343" t="e">
        <f>IF(F49*L49=0,"",F49*L49)</f>
        <v>#VALUE!</v>
      </c>
      <c r="Q49" s="344"/>
      <c r="R49" s="345"/>
      <c r="S49" s="125"/>
      <c r="T49" s="92"/>
      <c r="U49" s="385"/>
      <c r="V49" s="386"/>
      <c r="W49" s="386"/>
      <c r="X49" s="386"/>
      <c r="Y49" s="386"/>
      <c r="Z49" s="387"/>
      <c r="AA49" s="17"/>
      <c r="AB49" s="8"/>
      <c r="AC49" s="8"/>
    </row>
    <row r="50" spans="1:29" ht="15.6" x14ac:dyDescent="0.3">
      <c r="A50" s="22"/>
      <c r="B50" s="74" t="s">
        <v>118</v>
      </c>
      <c r="C50" s="74"/>
      <c r="D50" s="74"/>
      <c r="E50" s="92"/>
      <c r="F50" s="336"/>
      <c r="G50" s="337"/>
      <c r="H50" s="338"/>
      <c r="I50" s="339" t="s">
        <v>116</v>
      </c>
      <c r="J50" s="340"/>
      <c r="K50" s="341"/>
      <c r="L50" s="339">
        <f>days!AZ16</f>
        <v>0</v>
      </c>
      <c r="M50" s="342"/>
      <c r="N50" s="342"/>
      <c r="O50" s="182" t="s">
        <v>117</v>
      </c>
      <c r="P50" s="343" t="str">
        <f>IF(F50*L50=0,"",F50*L50)</f>
        <v/>
      </c>
      <c r="Q50" s="344"/>
      <c r="R50" s="345"/>
      <c r="S50" s="125"/>
      <c r="T50" s="92"/>
      <c r="U50" s="385"/>
      <c r="V50" s="386"/>
      <c r="W50" s="386"/>
      <c r="X50" s="386"/>
      <c r="Y50" s="386"/>
      <c r="Z50" s="387"/>
      <c r="AA50" s="17"/>
      <c r="AB50" s="8"/>
      <c r="AC50" s="8"/>
    </row>
    <row r="51" spans="1:29" ht="15.6" x14ac:dyDescent="0.3">
      <c r="A51" s="22"/>
      <c r="B51" s="74" t="s">
        <v>119</v>
      </c>
      <c r="C51" s="74"/>
      <c r="D51" s="74"/>
      <c r="E51" s="92"/>
      <c r="F51" s="336"/>
      <c r="G51" s="337"/>
      <c r="H51" s="338"/>
      <c r="I51" s="339" t="s">
        <v>116</v>
      </c>
      <c r="J51" s="340"/>
      <c r="K51" s="341"/>
      <c r="L51" s="339">
        <f>days!AZ18</f>
        <v>0</v>
      </c>
      <c r="M51" s="342"/>
      <c r="N51" s="342"/>
      <c r="O51" s="182" t="s">
        <v>117</v>
      </c>
      <c r="P51" s="343" t="str">
        <f>IF(F51*L51=0,"",F51*L51)</f>
        <v/>
      </c>
      <c r="Q51" s="344"/>
      <c r="R51" s="345"/>
      <c r="S51" s="125"/>
      <c r="T51" s="92"/>
      <c r="U51" s="328"/>
      <c r="V51" s="329"/>
      <c r="W51" s="329"/>
      <c r="X51" s="329"/>
      <c r="Y51" s="329"/>
      <c r="Z51" s="330"/>
      <c r="AA51" s="17"/>
      <c r="AB51" s="8"/>
      <c r="AC51" s="8"/>
    </row>
    <row r="52" spans="1:29" ht="15.6" x14ac:dyDescent="0.3">
      <c r="A52" s="22"/>
      <c r="B52" s="74" t="s">
        <v>119</v>
      </c>
      <c r="C52" s="74"/>
      <c r="D52" s="74"/>
      <c r="E52" s="92"/>
      <c r="F52" s="336"/>
      <c r="G52" s="337"/>
      <c r="H52" s="338"/>
      <c r="I52" s="339" t="s">
        <v>116</v>
      </c>
      <c r="J52" s="340"/>
      <c r="K52" s="341"/>
      <c r="L52" s="339"/>
      <c r="M52" s="342"/>
      <c r="N52" s="342"/>
      <c r="O52" s="182" t="s">
        <v>117</v>
      </c>
      <c r="P52" s="343" t="str">
        <f>IF(F52*L52=0,"",F52*L52)</f>
        <v/>
      </c>
      <c r="Q52" s="344"/>
      <c r="R52" s="345"/>
      <c r="S52" s="125"/>
      <c r="T52" s="92"/>
      <c r="U52" s="349" t="s">
        <v>120</v>
      </c>
      <c r="V52" s="204"/>
      <c r="W52" s="204"/>
      <c r="X52" s="204"/>
      <c r="Y52" s="204"/>
      <c r="Z52" s="350"/>
      <c r="AA52" s="17"/>
      <c r="AB52" s="8"/>
      <c r="AC52" s="8"/>
    </row>
    <row r="53" spans="1:29" ht="15.6" x14ac:dyDescent="0.3">
      <c r="A53" s="22"/>
      <c r="B53" s="74" t="s">
        <v>119</v>
      </c>
      <c r="C53" s="74"/>
      <c r="D53" s="74"/>
      <c r="E53" s="92"/>
      <c r="F53" s="336"/>
      <c r="G53" s="337"/>
      <c r="H53" s="338"/>
      <c r="I53" s="339" t="s">
        <v>116</v>
      </c>
      <c r="J53" s="340"/>
      <c r="K53" s="341"/>
      <c r="L53" s="339"/>
      <c r="M53" s="342"/>
      <c r="N53" s="342"/>
      <c r="O53" s="182" t="s">
        <v>117</v>
      </c>
      <c r="P53" s="343" t="str">
        <f>IF(F53*L53=0,"",F53*L53)</f>
        <v/>
      </c>
      <c r="Q53" s="344"/>
      <c r="R53" s="345"/>
      <c r="S53" s="125"/>
      <c r="T53" s="92"/>
      <c r="U53" s="328"/>
      <c r="V53" s="329"/>
      <c r="W53" s="329"/>
      <c r="X53" s="329"/>
      <c r="Y53" s="329"/>
      <c r="Z53" s="330"/>
      <c r="AA53" s="8"/>
      <c r="AB53" s="8"/>
      <c r="AC53" s="8"/>
    </row>
    <row r="54" spans="1:29" ht="12" customHeight="1" thickBot="1" x14ac:dyDescent="0.3">
      <c r="A54" s="22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125"/>
      <c r="T54" s="92"/>
      <c r="U54" s="346" t="s">
        <v>56</v>
      </c>
      <c r="V54" s="347"/>
      <c r="W54" s="347"/>
      <c r="X54" s="347"/>
      <c r="Y54" s="347"/>
      <c r="Z54" s="348"/>
      <c r="AA54" s="8"/>
      <c r="AB54" s="8"/>
      <c r="AC54" s="8"/>
    </row>
    <row r="55" spans="1:29" ht="16.2" thickTop="1" x14ac:dyDescent="0.3">
      <c r="A55" s="22"/>
      <c r="B55" s="68" t="s">
        <v>121</v>
      </c>
      <c r="C55" s="68"/>
      <c r="D55" s="68"/>
      <c r="E55" s="66"/>
      <c r="F55" s="66"/>
      <c r="G55" s="66"/>
      <c r="H55" s="66"/>
      <c r="I55" s="66"/>
      <c r="J55" s="66"/>
      <c r="K55" s="66"/>
      <c r="L55" s="316">
        <f>IF(SUM(L49:N53)=0,"",SUM(L49:N53))</f>
        <v>222</v>
      </c>
      <c r="M55" s="317"/>
      <c r="N55" s="318"/>
      <c r="O55" s="126"/>
      <c r="P55" s="322" t="e">
        <f>IF(SUM(P49:R53)=0,"",SUM(P49:R53))</f>
        <v>#VALUE!</v>
      </c>
      <c r="Q55" s="323"/>
      <c r="R55" s="324"/>
      <c r="S55" s="125"/>
      <c r="T55" s="92"/>
      <c r="U55" s="328"/>
      <c r="V55" s="329"/>
      <c r="W55" s="329"/>
      <c r="X55" s="329"/>
      <c r="Y55" s="329"/>
      <c r="Z55" s="330"/>
      <c r="AA55" s="17"/>
      <c r="AB55" s="8"/>
      <c r="AC55" s="8"/>
    </row>
    <row r="56" spans="1:29" ht="16.2" thickBot="1" x14ac:dyDescent="0.35">
      <c r="A56" s="22"/>
      <c r="B56" s="68" t="s">
        <v>122</v>
      </c>
      <c r="C56" s="68"/>
      <c r="D56" s="68"/>
      <c r="E56" s="66"/>
      <c r="F56" s="66"/>
      <c r="G56" s="66"/>
      <c r="H56" s="66"/>
      <c r="I56" s="66"/>
      <c r="J56" s="66"/>
      <c r="K56" s="66"/>
      <c r="L56" s="319"/>
      <c r="M56" s="320"/>
      <c r="N56" s="321"/>
      <c r="O56" s="126"/>
      <c r="P56" s="325"/>
      <c r="Q56" s="326"/>
      <c r="R56" s="327"/>
      <c r="S56" s="100" t="s">
        <v>52</v>
      </c>
      <c r="T56" s="92"/>
      <c r="U56" s="331" t="s">
        <v>57</v>
      </c>
      <c r="V56" s="332"/>
      <c r="W56" s="332"/>
      <c r="X56" s="332"/>
      <c r="Y56" s="332"/>
      <c r="Z56" s="333"/>
      <c r="AA56" s="17"/>
      <c r="AB56" s="8"/>
      <c r="AC56" s="8"/>
    </row>
    <row r="57" spans="1:29" ht="6" customHeight="1" thickTop="1" x14ac:dyDescent="0.3">
      <c r="A57" s="23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127"/>
      <c r="T57" s="8"/>
      <c r="U57" s="334"/>
      <c r="V57" s="334"/>
      <c r="W57" s="334"/>
      <c r="X57" s="334"/>
      <c r="Y57" s="334"/>
      <c r="Z57" s="334"/>
      <c r="AA57" s="8"/>
      <c r="AB57" s="8"/>
      <c r="AC57" s="8"/>
    </row>
    <row r="58" spans="1:29" ht="7.5" customHeight="1" thickBot="1" x14ac:dyDescent="0.35">
      <c r="A58" s="115"/>
      <c r="B58" s="132"/>
      <c r="C58" s="128"/>
      <c r="D58" s="12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17"/>
      <c r="T58" s="8"/>
      <c r="U58" s="334"/>
      <c r="V58" s="334"/>
      <c r="W58" s="334"/>
      <c r="X58" s="334"/>
      <c r="Y58" s="334"/>
      <c r="Z58" s="334"/>
      <c r="AA58" s="17"/>
      <c r="AB58" s="8"/>
      <c r="AC58" s="8"/>
    </row>
    <row r="59" spans="1:29" ht="15" customHeight="1" x14ac:dyDescent="0.25">
      <c r="A59" s="165" t="s">
        <v>123</v>
      </c>
    </row>
    <row r="60" spans="1:29" ht="15" customHeight="1" x14ac:dyDescent="0.25">
      <c r="A60" s="335" t="s">
        <v>124</v>
      </c>
      <c r="B60" s="335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</row>
    <row r="61" spans="1:29" ht="15" customHeight="1" x14ac:dyDescent="0.25">
      <c r="Q61" s="172"/>
      <c r="R61" s="172"/>
      <c r="S61" s="315"/>
      <c r="T61" s="315"/>
      <c r="U61" s="315"/>
      <c r="V61" s="315"/>
      <c r="W61" s="315"/>
      <c r="X61" s="315"/>
      <c r="Y61" s="315"/>
      <c r="Z61" s="315"/>
      <c r="AA61" s="172"/>
      <c r="AB61" s="8"/>
      <c r="AC61" s="8"/>
    </row>
    <row r="63" spans="1:29" x14ac:dyDescent="0.25">
      <c r="A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</sheetData>
  <mergeCells count="125">
    <mergeCell ref="A1:K1"/>
    <mergeCell ref="O1:Z1"/>
    <mergeCell ref="A3:C3"/>
    <mergeCell ref="D3:R4"/>
    <mergeCell ref="U3:Z3"/>
    <mergeCell ref="U4:Z4"/>
    <mergeCell ref="B19:C20"/>
    <mergeCell ref="D19:F20"/>
    <mergeCell ref="G19:I20"/>
    <mergeCell ref="J19:L20"/>
    <mergeCell ref="P19:R20"/>
    <mergeCell ref="U19:Z20"/>
    <mergeCell ref="D6:L7"/>
    <mergeCell ref="O6:R7"/>
    <mergeCell ref="T12:Z13"/>
    <mergeCell ref="J16:R16"/>
    <mergeCell ref="U16:Z17"/>
    <mergeCell ref="M17:O20"/>
    <mergeCell ref="U21:Z22"/>
    <mergeCell ref="B22:C23"/>
    <mergeCell ref="D22:F23"/>
    <mergeCell ref="G22:I23"/>
    <mergeCell ref="J22:L23"/>
    <mergeCell ref="M22:O23"/>
    <mergeCell ref="P22:R23"/>
    <mergeCell ref="U23:Z24"/>
    <mergeCell ref="B24:C25"/>
    <mergeCell ref="D24:F25"/>
    <mergeCell ref="B21:C21"/>
    <mergeCell ref="D21:F21"/>
    <mergeCell ref="G21:I21"/>
    <mergeCell ref="J21:L21"/>
    <mergeCell ref="M21:O21"/>
    <mergeCell ref="P21:R21"/>
    <mergeCell ref="G24:I25"/>
    <mergeCell ref="J24:L25"/>
    <mergeCell ref="M24:O25"/>
    <mergeCell ref="P24:R25"/>
    <mergeCell ref="U25:Z26"/>
    <mergeCell ref="B26:C27"/>
    <mergeCell ref="D26:F27"/>
    <mergeCell ref="G26:I27"/>
    <mergeCell ref="J26:L27"/>
    <mergeCell ref="M26:O27"/>
    <mergeCell ref="P26:R27"/>
    <mergeCell ref="U27:Z28"/>
    <mergeCell ref="B28:C29"/>
    <mergeCell ref="D28:F29"/>
    <mergeCell ref="G28:I29"/>
    <mergeCell ref="J28:L29"/>
    <mergeCell ref="M28:O29"/>
    <mergeCell ref="P28:R29"/>
    <mergeCell ref="U29:Z30"/>
    <mergeCell ref="B30:C31"/>
    <mergeCell ref="B32:C33"/>
    <mergeCell ref="D32:F33"/>
    <mergeCell ref="G32:I33"/>
    <mergeCell ref="J32:L33"/>
    <mergeCell ref="M32:O33"/>
    <mergeCell ref="P32:R33"/>
    <mergeCell ref="D30:F31"/>
    <mergeCell ref="G30:I31"/>
    <mergeCell ref="J30:L31"/>
    <mergeCell ref="M30:O31"/>
    <mergeCell ref="P30:R31"/>
    <mergeCell ref="U40:Z41"/>
    <mergeCell ref="M43:O44"/>
    <mergeCell ref="P43:R44"/>
    <mergeCell ref="U43:Z50"/>
    <mergeCell ref="U35:Z38"/>
    <mergeCell ref="B36:C37"/>
    <mergeCell ref="D36:F37"/>
    <mergeCell ref="G36:I37"/>
    <mergeCell ref="J36:L37"/>
    <mergeCell ref="M36:O37"/>
    <mergeCell ref="P36:R37"/>
    <mergeCell ref="B38:C39"/>
    <mergeCell ref="D38:F39"/>
    <mergeCell ref="G38:I39"/>
    <mergeCell ref="B34:C35"/>
    <mergeCell ref="D34:F35"/>
    <mergeCell ref="G34:I35"/>
    <mergeCell ref="J34:L35"/>
    <mergeCell ref="M34:O35"/>
    <mergeCell ref="P34:R35"/>
    <mergeCell ref="U31:Z34"/>
    <mergeCell ref="F47:H48"/>
    <mergeCell ref="L47:N47"/>
    <mergeCell ref="L48:N48"/>
    <mergeCell ref="P48:R48"/>
    <mergeCell ref="F49:H49"/>
    <mergeCell ref="I49:K49"/>
    <mergeCell ref="L49:N49"/>
    <mergeCell ref="P49:R49"/>
    <mergeCell ref="J38:L39"/>
    <mergeCell ref="P38:R39"/>
    <mergeCell ref="L40:O41"/>
    <mergeCell ref="P40:R41"/>
    <mergeCell ref="U51:Z51"/>
    <mergeCell ref="F52:H52"/>
    <mergeCell ref="I52:K52"/>
    <mergeCell ref="L52:N52"/>
    <mergeCell ref="P52:R52"/>
    <mergeCell ref="U52:Z52"/>
    <mergeCell ref="F50:H50"/>
    <mergeCell ref="I50:K50"/>
    <mergeCell ref="L50:N50"/>
    <mergeCell ref="P50:R50"/>
    <mergeCell ref="F51:H51"/>
    <mergeCell ref="I51:K51"/>
    <mergeCell ref="L51:N51"/>
    <mergeCell ref="P51:R51"/>
    <mergeCell ref="S61:Z61"/>
    <mergeCell ref="L55:N56"/>
    <mergeCell ref="P55:R56"/>
    <mergeCell ref="U55:Z55"/>
    <mergeCell ref="U56:Z56"/>
    <mergeCell ref="U57:Z58"/>
    <mergeCell ref="A60:V60"/>
    <mergeCell ref="F53:H53"/>
    <mergeCell ref="I53:K53"/>
    <mergeCell ref="L53:N53"/>
    <mergeCell ref="P53:R53"/>
    <mergeCell ref="U53:Z53"/>
    <mergeCell ref="U54:Z54"/>
  </mergeCells>
  <printOptions horizontalCentered="1" verticalCentered="1"/>
  <pageMargins left="0.1" right="0.1" top="0.15" bottom="0.15" header="0.25" footer="0.25"/>
  <pageSetup scale="8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DF0E5292A2F84AB34E883C2D0A1107" ma:contentTypeVersion="16" ma:contentTypeDescription="Create a new document." ma:contentTypeScope="" ma:versionID="e3a803f24d0bafd5b5cdfe6dd1354594">
  <xsd:schema xmlns:xsd="http://www.w3.org/2001/XMLSchema" xmlns:xs="http://www.w3.org/2001/XMLSchema" xmlns:p="http://schemas.microsoft.com/office/2006/metadata/properties" xmlns:ns3="46f7d52b-31e4-4818-a072-2f47b9bb9947" xmlns:ns4="0e31fc90-9ae9-40a5-b8b4-218ee39fc95f" targetNamespace="http://schemas.microsoft.com/office/2006/metadata/properties" ma:root="true" ma:fieldsID="3a13906d4d61a3db235957459f9f4ae9" ns3:_="" ns4:_="">
    <xsd:import namespace="46f7d52b-31e4-4818-a072-2f47b9bb9947"/>
    <xsd:import namespace="0e31fc90-9ae9-40a5-b8b4-218ee39fc95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_activity" minOccurs="0"/>
                <xsd:element ref="ns4:MediaServiceDateTaken" minOccurs="0"/>
                <xsd:element ref="ns4:MediaLengthInSecond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7d52b-31e4-4818-a072-2f47b9bb99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1fc90-9ae9-40a5-b8b4-218ee39fc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31fc90-9ae9-40a5-b8b4-218ee39fc95f" xsi:nil="true"/>
  </documentManagement>
</p:properties>
</file>

<file path=customXml/itemProps1.xml><?xml version="1.0" encoding="utf-8"?>
<ds:datastoreItem xmlns:ds="http://schemas.openxmlformats.org/officeDocument/2006/customXml" ds:itemID="{805F92C3-2021-4A35-845F-563EC810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80A3B6-7151-4028-B241-25B789A58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7d52b-31e4-4818-a072-2f47b9bb9947"/>
    <ds:schemaRef ds:uri="0e31fc90-9ae9-40a5-b8b4-218ee39fc9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C4A76-2858-4AAA-B6A7-B3F9D05E10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46f7d52b-31e4-4818-a072-2f47b9bb9947"/>
    <ds:schemaRef ds:uri="http://schemas.microsoft.com/office/2006/documentManagement/types"/>
    <ds:schemaRef ds:uri="http://schemas.openxmlformats.org/package/2006/metadata/core-properties"/>
    <ds:schemaRef ds:uri="0e31fc90-9ae9-40a5-b8b4-218ee39fc95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days</vt:lpstr>
      <vt:lpstr>hrs </vt:lpstr>
      <vt:lpstr>days!Print_Area</vt:lpstr>
      <vt:lpstr>'hrs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Ekos Customer</dc:creator>
  <cp:keywords/>
  <dc:description/>
  <cp:lastModifiedBy>Leslie Shamel</cp:lastModifiedBy>
  <cp:revision/>
  <dcterms:created xsi:type="dcterms:W3CDTF">2002-09-06T20:14:26Z</dcterms:created>
  <dcterms:modified xsi:type="dcterms:W3CDTF">2025-02-11T14:02:39Z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0x010100E8DF0E5292A2F84AB34E883C2D0A1107</vt:lpwstr>
  </property>
</Properties>
</file>